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S:\APCD Program\Data Requests\FY25\24.59 Outcomes After Initiation of IM-naltrexone vs. Oral naltrexone at Hospital Discharge\Final Documents\"/>
    </mc:Choice>
  </mc:AlternateContent>
  <xr:revisionPtr revIDLastSave="0" documentId="13_ncr:1_{7F4F899D-2225-4A19-A5B2-50C53B34DFDE}" xr6:coauthVersionLast="36" xr6:coauthVersionMax="47"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<sst xmlns="http://schemas.openxmlformats.org/spreadsheetml/2006/main" count="3457" uniqueCount="790">
  <si>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</si>
  <si>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</si>
  <si>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</si>
  <si>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</si>
  <si>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</si>
  <si>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</si>
  <si>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</si>
  <si>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</si>
  <si>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</si>
  <si>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</si>
  <si>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</si>
  <si>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</si>
  <si>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</si>
  <si>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</si>
  <si>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</si>
  <si>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</si>
  <si>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</si>
  <si>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</si>
  <si>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</si>
  <si>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</si>
  <si>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</si>
  <si>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</si>
  <si>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</si>
  <si>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</si>
  <si>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</si>
  <si>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</si>
  <si>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</si>
  <si>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</si>
  <si>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</si>
  <si>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</si>
  <si>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</si>
  <si>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</si>
  <si>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</si>
  <si>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</si>
  <si>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</si>
  <si>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</si>
  <si>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</si>
  <si>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</si>
  <si>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</si>
  <si>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</si>
  <si>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</si>
  <si>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</si>
  <si>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</si>
  <si>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</si>
  <si>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</si>
  <si>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</si>
  <si>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</si>
  <si>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</si>
  <si>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</si>
  <si>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</si>
  <si>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</si>
  <si>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</si>
  <si>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</si>
  <si>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</si>
  <si>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</si>
  <si>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</si>
  <si>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</si>
  <si>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</si>
  <si>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</si>
  <si>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</si>
  <si>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</si>
  <si>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</si>
  <si>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</si>
  <si>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</si>
  <si>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</si>
  <si>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</si>
  <si>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</si>
  <si>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</si>
  <si>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</si>
  <si>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</si>
  <si>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</si>
  <si>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</si>
  <si>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</si>
  <si>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</si>
  <si>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</si>
  <si>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</si>
  <si>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</si>
  <si>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</si>
  <si>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</si>
  <si>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</si>
  <si>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</si>
  <si>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</si>
  <si>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</si>
  <si>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</si>
  <si>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</si>
  <si>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</si>
  <si>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</si>
  <si>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</si>
  <si>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</si>
  <si>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</si>
  <si>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</si>
  <si>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</si>
  <si>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</si>
  <si>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</si>
  <si>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</si>
  <si>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</si>
  <si>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</si>
  <si>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</si>
  <si>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</si>
  <si>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</si>
  <si>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</si>
  <si>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</si>
  <si>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</si>
  <si>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</si>
  <si>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</si>
  <si>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</si>
  <si>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</si>
  <si>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</si>
  <si>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</si>
  <si>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</si>
  <si>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</si>
  <si>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</si>
  <si>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</si>
  <si>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</si>
  <si>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</si>
  <si>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</si>
  <si>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</si>
  <si>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</si>
  <si>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</si>
  <si>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</si>
  <si>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</si>
  <si>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</si>
  <si>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</si>
  <si>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</si>
  <si>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</si>
  <si>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</si>
  <si>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</si>
  <si>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</si>
  <si>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</si>
  <si>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</si>
  <si>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</si>
  <si>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</si>
  <si>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</si>
  <si>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</si>
  <si>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</si>
  <si>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</si>
  <si>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</si>
  <si>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</si>
  <si>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</si>
  <si>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</si>
  <si>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</si>
  <si>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</si>
  <si>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</si>
  <si>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</si>
  <si>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</si>
  <si>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</si>
  <si>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</si>
  <si>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</si>
  <si>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</si>
  <si>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</si>
  <si>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</si>
  <si>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</si>
  <si>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</si>
  <si>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</si>
  <si>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</si>
  <si>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</si>
  <si>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</si>
  <si>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</si>
  <si>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</si>
  <si>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</si>
  <si>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</si>
  <si>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</si>
  <si>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</si>
  <si>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</si>
  <si>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</si>
  <si>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</si>
  <si>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</si>
  <si>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</si>
  <si>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</si>
  <si>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</si>
  <si>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</si>
  <si>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</si>
  <si>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</si>
  <si>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</si>
  <si>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</si>
  <si>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</si>
  <si>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</si>
  <si>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</si>
  <si>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</si>
  <si>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</si>
  <si>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</si>
  <si>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</si>
  <si>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</si>
  <si>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</si>
  <si>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</si>
  <si>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</si>
  <si>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</si>
  <si>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</si>
  <si>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</si>
  <si>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</si>
  <si>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</si>
  <si>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</si>
  <si>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</si>
  <si>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</si>
  <si>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</si>
  <si>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</si>
  <si>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</si>
  <si>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</si>
  <si>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</si>
  <si>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</si>
  <si>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</si>
  <si>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</si>
  <si>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</si>
  <si>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</si>
  <si>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</si>
  <si>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</si>
  <si>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</si>
  <si>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</si>
  <si>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</si>
  <si>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</si>
  <si>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</si>
  <si>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</si>
  <si>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</si>
  <si>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</si>
  <si>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</si>
  <si>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</si>
  <si>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</si>
  <si>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</si>
  <si>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</si>
  <si>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</si>
  <si>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</si>
  <si>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</si>
  <si>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</si>
  <si>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</si>
  <si>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</si>
  <si>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</si>
  <si>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</si>
  <si>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</si>
  <si>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</si>
  <si>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</si>
  <si>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</si>
  <si>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</si>
  <si>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</si>
  <si>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</si>
  <si>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</si>
  <si>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</si>
  <si>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</si>
  <si>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</si>
  <si>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</si>
  <si>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</si>
  <si>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</si>
  <si>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</si>
  <si>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</si>
  <si>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</si>
  <si>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</si>
  <si>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</si>
  <si>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</si>
  <si>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</si>
  <si>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</si>
  <si>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</si>
  <si>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</si>
  <si>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</si>
  <si>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</si>
  <si>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</si>
  <si>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</si>
  <si>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</si>
  <si>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</si>
  <si>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</si>
  <si>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</si>
  <si>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</si>
  <si>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</si>
  <si>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</si>
  <si>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</si>
  <si>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</si>
  <si>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</si>
  <si>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</si>
  <si>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</si>
  <si>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</si>
  <si>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</si>
  <si>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</si>
  <si>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</si>
  <si>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</si>
  <si>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</si>
  <si>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</si>
  <si>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</si>
  <si>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</si>
  <si>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</si>
  <si>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</si>
  <si>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</si>
  <si>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</si>
  <si>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</si>
  <si>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</si>
  <si>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</si>
  <si>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</si>
  <si>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</si>
  <si>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</si>
  <si>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</si>
  <si>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</si>
  <si>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</si>
  <si>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</si>
  <si>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</si>
  <si>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</si>
  <si>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</si>
  <si>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</si>
  <si>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</si>
  <si>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</si>
  <si>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</si>
  <si>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</si>
  <si>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</si>
  <si>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</si>
  <si>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</si>
  <si>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</si>
  <si>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</si>
  <si>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</si>
  <si>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</si>
  <si>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</si>
  <si>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</si>
  <si>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</si>
  <si>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</si>
  <si>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</si>
  <si>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</si>
  <si>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</si>
  <si>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</si>
  <si>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</si>
  <si>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</si>
  <si>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</si>
  <si>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</si>
  <si>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</si>
  <si>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</si>
  <si>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</si>
  <si>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</si>
  <si>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</si>
  <si>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</si>
  <si>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</si>
  <si>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</si>
  <si>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</si>
  <si>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</si>
  <si>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</si>
  <si>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</si>
  <si>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</si>
  <si>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</si>
  <si>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</si>
  <si>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</si>
  <si>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</si>
  <si>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</si>
  <si>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</si>
  <si>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</si>
  <si>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</si>
  <si>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</si>
  <si>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</si>
  <si>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</si>
  <si>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</si>
  <si>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</si>
  <si>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</si>
  <si>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</si>
  <si>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</si>
  <si>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</si>
  <si>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</si>
  <si>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</si>
  <si>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</si>
  <si>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</si>
  <si>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</si>
  <si>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</si>
  <si>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</si>
  <si>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</si>
  <si>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</si>
  <si>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</si>
  <si>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</si>
  <si>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</si>
  <si>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</si>
  <si>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</si>
  <si>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</si>
  <si>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</si>
  <si>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</si>
  <si>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</si>
  <si>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</si>
  <si>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</si>
  <si>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</si>
  <si>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</si>
  <si>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</si>
  <si>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</si>
  <si>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</si>
  <si>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</si>
  <si>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</si>
  <si>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</si>
  <si>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</si>
  <si>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</si>
  <si>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</si>
  <si>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</si>
  <si>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</si>
  <si>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</si>
  <si>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</si>
  <si>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</si>
  <si>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</si>
  <si>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</si>
  <si>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</si>
  <si>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</si>
  <si>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</si>
  <si>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</si>
  <si>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</si>
  <si>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</si>
  <si>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</si>
  <si>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</si>
  <si>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</si>
  <si>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</si>
  <si>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</si>
  <si>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</si>
  <si>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</si>
  <si>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</si>
  <si>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</si>
  <si>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</si>
  <si>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</si>
  <si>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</si>
  <si>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</si>
  <si>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</si>
  <si>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</si>
  <si>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</si>
  <si>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</si>
  <si>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</si>
  <si>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</si>
  <si>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</si>
  <si>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</si>
  <si>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</si>
  <si>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</si>
  <si>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</si>
  <si>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</si>
  <si>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</si>
  <si>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</si>
  <si>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</si>
  <si>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</si>
  <si>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</si>
  <si>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</si>
  <si>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</si>
  <si>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</si>
  <si>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</si>
  <si>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</si>
  <si>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</si>
  <si>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</si>
  <si>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</si>
  <si>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</si>
  <si>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</si>
  <si>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</si>
  <si>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</si>
  <si>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</si>
  <si>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</si>
  <si>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</si>
  <si>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</si>
  <si>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</si>
  <si>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</si>
  <si>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</si>
  <si>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</si>
  <si>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</si>
  <si>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</si>
  <si>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</si>
  <si>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</si>
  <si>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</si>
  <si>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</si>
  <si>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</si>
  <si>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</si>
  <si>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</si>
  <si>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</si>
  <si>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</si>
  <si>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</si>
  <si>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</si>
  <si>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</si>
  <si>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</si>
  <si>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</si>
  <si>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</si>
  <si>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</si>
  <si>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</si>
  <si>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</si>
  <si>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</si>
  <si>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</si>
  <si>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</si>
  <si>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</si>
  <si>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</si>
  <si>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</si>
  <si>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</si>
  <si>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</si>
  <si>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</si>
  <si>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</si>
  <si>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</si>
  <si>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</si>
  <si>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</si>
  <si>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</si>
  <si>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</si>
  <si>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</si>
  <si>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</si>
  <si>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</si>
  <si>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</si>
  <si>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</si>
  <si>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</si>
  <si>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</si>
  <si>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</si>
  <si>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</si>
  <si>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</si>
  <si>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</si>
  <si>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</si>
  <si>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</si>
  <si>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</si>
  <si>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</si>
  <si>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</si>
  <si>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</si>
  <si>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</si>
  <si>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</si>
  <si>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</si>
  <si>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</si>
  <si>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</si>
  <si>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</si>
  <si>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</si>
  <si>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</si>
  <si>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</si>
  <si>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</si>
  <si>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</si>
  <si>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</si>
  <si>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</si>
  <si>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</si>
  <si>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</si>
  <si>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</si>
  <si>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</si>
  <si>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</si>
  <si>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</si>
  <si>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</si>
  <si>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</si>
  <si>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</si>
  <si>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</si>
  <si>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</si>
  <si>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</si>
  <si>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</si>
  <si>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</si>
  <si>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</si>
  <si>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</si>
  <si>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</si>
  <si>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</si>
  <si>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</si>
  <si>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</si>
  <si>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</si>
  <si>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</si>
  <si>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</si>
  <si>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</si>
  <si>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</si>
  <si>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</si>
  <si>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</si>
  <si>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</si>
  <si>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</si>
  <si>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</si>
  <si>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</si>
  <si>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</si>
  <si>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</si>
  <si>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</si>
  <si>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</si>
  <si>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</si>
  <si>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</si>
  <si>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</si>
  <si>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</si>
  <si>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</si>
  <si>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</si>
  <si>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</si>
  <si>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</si>
  <si>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</si>
  <si>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</si>
  <si>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</si>
  <si>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</si>
  <si>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</si>
  <si>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</si>
  <si>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</si>
  <si>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</si>
  <si>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</si>
  <si>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</si>
  <si>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</si>
  <si>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</si>
  <si>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</si>
  <si>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</si>
  <si>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</si>
  <si>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</si>
  <si>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</si>
  <si>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</si>
  <si>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</si>
  <si>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</si>
  <si>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</si>
  <si>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</si>
  <si>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</si>
  <si>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</si>
  <si>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</si>
  <si>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</si>
  <si>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</si>
  <si>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</si>
  <si>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</si>
  <si>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</si>
  <si>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</si>
  <si>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</si>
  <si>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</si>
  <si>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</si>
  <si>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</si>
  <si>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</si>
  <si>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</si>
  <si>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</si>
  <si>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</si>
  <si>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</si>
  <si>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</si>
  <si>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</si>
  <si>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</si>
  <si>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</si>
  <si>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</si>
  <si>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</si>
  <si>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</si>
  <si>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</si>
  <si>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</si>
  <si>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</si>
  <si>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</si>
  <si>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</si>
  <si>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</si>
  <si>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</si>
  <si>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</si>
  <si>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</si>
  <si>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</si>
  <si>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</si>
  <si>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</si>
  <si>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</si>
  <si>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</si>
  <si>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</si>
  <si>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</si>
  <si>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</si>
  <si>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</si>
  <si>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</si>
  <si>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</si>
  <si>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</si>
  <si>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</si>
  <si>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</si>
  <si>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</si>
  <si>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</si>
  <si>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</si>
  <si>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</si>
  <si>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</si>
  <si>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</si>
  <si>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</si>
  <si>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</si>
  <si>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</si>
  <si>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</si>
  <si>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</si>
  <si>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</si>
  <si>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</si>
  <si>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</si>
  <si>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</si>
  <si>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</si>
  <si>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</si>
  <si>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</si>
  <si>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</si>
  <si>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</si>
  <si>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</si>
  <si>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</si>
  <si>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</si>
  <si>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</si>
  <si>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</si>
  <si>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</si>
  <si>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</si>
  <si>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</si>
  <si>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</si>
  <si>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</si>
  <si>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</si>
  <si>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</si>
  <si>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</si>
  <si>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</si>
  <si>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</si>
  <si>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</si>
  <si>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</si>
  <si>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</si>
  <si>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</si>
  <si>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</si>
  <si>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</si>
  <si>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</si>
  <si>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</si>
  <si>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</si>
  <si>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</si>
  <si>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</si>
  <si>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</si>
  <si>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</si>
  <si>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</si>
  <si>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</si>
  <si>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</si>
  <si>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</si>
  <si>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</si>
  <si>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</si>
  <si>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</si>
  <si>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</si>
  <si>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</si>
  <si>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</si>
  <si>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</si>
  <si>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</si>
  <si>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</si>
  <si>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</si>
  <si>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</si>
  <si>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</si>
  <si>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</si>
  <si>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</si>
  <si>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</si>
  <si>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</si>
  <si>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</si>
  <si>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</si>
  <si>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</si>
  <si>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</si>
  <si>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</si>
  <si>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</si>
  <si>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</si>
  <si>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</si>
  <si>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</si>
  <si>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</si>
  <si>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</si>
  <si>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</si>
  <si>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</si>
  <si>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</si>
  <si>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</si>
  <si>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</si>
  <si>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</si>
  <si>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</si>
  <si>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</si>
  <si>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</si>
  <si>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</si>
  <si>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</si>
  <si>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</si>
  <si>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</si>
  <si>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</si>
  <si>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</si>
  <si>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</si>
  <si>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</si>
  <si>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</si>
  <si>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</si>
  <si>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</si>
  <si>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</si>
  <si>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</si>
  <si>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</si>
  <si>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</si>
  <si>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</si>
  <si>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</si>
  <si>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</si>
  <si>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</si>
  <si>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</si>
  <si>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</si>
  <si>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</si>
  <si>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</si>
  <si>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</si>
  <si>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</si>
  <si>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</si>
  <si>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</si>
  <si>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</si>
  <si>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</si>
  <si>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</si>
  <si>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</si>
  <si>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</si>
  <si>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</si>
  <si>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</si>
  <si>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</si>
  <si>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</si>
  <si>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</si>
  <si>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</si>
  <si>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</si>
  <si>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</si>
  <si>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</si>
  <si>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</si>
  <si>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</si>
  <si>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</si>
  <si>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</si>
  <si>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</si>
  <si>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</si>
  <si>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</si>
  <si>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</si>
  <si>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</si>
  <si>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</si>
  <si>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</si>
  <si>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</si>
  <si>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</si>
  <si>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</si>
  <si>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</si>
  <si>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</si>
  <si>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</si>
  <si>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</si>
  <si>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</si>
  <si>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</si>
  <si>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</si>
  <si>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</si>
  <si>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</si>
  <si>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</si>
  <si>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</si>
  <si>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</si>
  <si>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</si>
  <si>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</si>
  <si>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</si>
  <si>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</si>
  <si>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</si>
  <si>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</si>
  <si>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</si>
  <si>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</si>
  <si>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</si>
  <si>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</si>
  <si>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1,2,3,6</t>
  </si>
  <si>
    <t>Payer Alias</t>
  </si>
  <si>
    <t>X</t>
  </si>
  <si>
    <t>1/1/2019-12/31/2023</t>
  </si>
  <si>
    <t>Yes - one finder file from CU and one finder file from DHHA</t>
  </si>
  <si>
    <t>Include sequestered SUD claims for finder file patients. Approval granted by CIVHC 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</si>
</sst>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0" fillId="0" borderId="0" xfId="0" applyAlignment="1">
      <alignment wrapText="1"/>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5" zoomScaleNormal="75" workbookViewId="0">
      <pane ySplit="2" topLeftCell="A3" activePane="bottomLeft" state="frozen"/>
      <selection sqref="A1:E1"/>
      <selection pane="bottomLeft" activeCell="G437" sqref="G437"/>
    </sheetView>
  </sheetViews>
  <sheetFormatPr defaultColWidth="8.7109375" defaultRowHeight="15" x14ac:dyDescent="0.25"/>
  <cols>
    <col min="1" max="1" width="67.7109375" customWidth="1"/>
    <col min="2" max="2" width="17.7109375" customWidth="1"/>
    <col min="3" max="3" width="49.42578125" bestFit="1" customWidth="1"/>
    <col min="4" max="4" width="13.42578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42578125" customWidth="1"/>
    <col min="11" max="11" width="17.42578125" customWidth="1"/>
    <col min="12" max="12" width="16.7109375" customWidth="1"/>
    <col min="13" max="66" width="8.7109375" style="29"/>
    <col min="67" max="16384" width="8.7109375" style="1"/>
  </cols>
  <sheetData>
    <row r="1" spans="1:12" ht="69" thickBot="1" x14ac:dyDescent="1.25">
      <c r="A1" s="60" t="s">
        <v>776</v>
      </c>
      <c r="B1" s="60"/>
      <c r="C1" s="60"/>
      <c r="D1" s="60"/>
      <c r="E1" s="60"/>
      <c r="F1" s="60"/>
      <c r="G1" s="60"/>
      <c r="H1" s="60"/>
      <c r="I1" s="60"/>
      <c r="J1" s="60"/>
      <c r="K1" s="60"/>
      <c r="L1" s="60"/>
    </row>
    <row r="2" spans="1:12" ht="49.1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786</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786</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786</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786</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786</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786</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786</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786</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786</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786</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786</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786</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786</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786</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786</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786</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786</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786</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786</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786</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786</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786</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786</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786</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786</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786</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786</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786</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786</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786</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786</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786</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786</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786</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786</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786</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786</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786</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786</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786</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786</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786</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786</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786</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786</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786</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786</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786</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t="s">
        <v>786</v>
      </c>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t="s">
        <v>786</v>
      </c>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786</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786</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786</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786</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786</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786</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
      </c>
      <c r="G106" s="25"/>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786</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786</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786</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786</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786</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786</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786</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786</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786</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786</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786</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786</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786</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786</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786</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786</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G3="",G68="",G72="",G338="",G383="",G387="",G172="",G266="",G306=""),"","X")</f>
        <v>X</v>
      </c>
      <c r="G128" s="25" t="s">
        <v>786</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786</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786</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786</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786</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786</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786</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786</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786</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
      </c>
      <c r="G172" s="25"/>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
      </c>
      <c r="G174" s="25"/>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
      </c>
      <c r="G183" s="25"/>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
      </c>
      <c r="G184" s="25"/>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0" si="7">A185&amp;"+"&amp;C185</f>
        <v>Member_Eligibility+Member_ID</v>
      </c>
      <c r="F185" s="39" t="str">
        <f t="array" ref="F185">IF(AND($G$185:$G$218=""),"","X")</f>
        <v>X</v>
      </c>
      <c r="G185" s="25" t="s">
        <v>786</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786</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786</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786</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786</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786</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786</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786</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786</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t="s">
        <v>786</v>
      </c>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c r="H208" s="8" t="s">
        <v>7</v>
      </c>
      <c r="I208" s="6" t="s">
        <v>157</v>
      </c>
      <c r="J208" s="6" t="s">
        <v>579</v>
      </c>
      <c r="K208" s="6" t="s">
        <v>244</v>
      </c>
      <c r="L208" s="6">
        <v>1</v>
      </c>
    </row>
    <row r="209" spans="1:66"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5">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66" ht="24.75" customHeight="1" x14ac:dyDescent="0.5">
      <c r="A211" s="40" t="s">
        <v>209</v>
      </c>
      <c r="B211" s="40" t="s">
        <v>4</v>
      </c>
      <c r="C211" s="50" t="s">
        <v>552</v>
      </c>
      <c r="D211" s="51">
        <v>211</v>
      </c>
      <c r="E211" s="16" t="str">
        <f t="shared" si="7"/>
        <v>Member_Eligibility+Exchange_Offering</v>
      </c>
      <c r="F211" s="39"/>
      <c r="G211" s="25"/>
      <c r="H211" s="8" t="s">
        <v>7</v>
      </c>
      <c r="I211" s="6"/>
      <c r="J211" s="6"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c r="H213" s="8" t="s">
        <v>7</v>
      </c>
      <c r="I213" s="6"/>
      <c r="J213" s="6" t="s">
        <v>575</v>
      </c>
      <c r="K213" s="6" t="s">
        <v>244</v>
      </c>
      <c r="L213" s="6">
        <v>2</v>
      </c>
    </row>
    <row r="214" spans="1:66" ht="24.75" customHeight="1" x14ac:dyDescent="0.5">
      <c r="A214" s="40" t="s">
        <v>209</v>
      </c>
      <c r="B214" s="40" t="s">
        <v>4</v>
      </c>
      <c r="C214" s="50" t="s">
        <v>767</v>
      </c>
      <c r="D214" s="51">
        <v>214</v>
      </c>
      <c r="E214" s="16" t="str">
        <f t="shared" si="7"/>
        <v>Member_Eligibility+High_Deductible_Health_Savings_Account_Plan</v>
      </c>
      <c r="F214" s="39"/>
      <c r="G214" s="25"/>
      <c r="H214" s="8" t="s">
        <v>7</v>
      </c>
      <c r="I214" s="6"/>
      <c r="J214" s="6"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66" ht="24.75" customHeight="1" x14ac:dyDescent="0.5">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24.75" customHeight="1" x14ac:dyDescent="0.5">
      <c r="A219" s="40" t="s">
        <v>106</v>
      </c>
      <c r="B219" s="40" t="s">
        <v>11</v>
      </c>
      <c r="C219" s="50" t="s">
        <v>74</v>
      </c>
      <c r="D219" s="51">
        <v>219</v>
      </c>
      <c r="E219" s="16" t="str">
        <f t="shared" si="7"/>
        <v>Member+Member_ID</v>
      </c>
      <c r="F219" s="39" t="str">
        <f t="array" ref="F219">IF(AND($G$219:$G$225="",$G$227:$G$240="",G6="",G71="",G185="",G265="",G305="",G341="",G386=""),"","X")</f>
        <v>X</v>
      </c>
      <c r="G219" s="25" t="s">
        <v>786</v>
      </c>
      <c r="H219" s="8" t="s">
        <v>7</v>
      </c>
      <c r="I219" s="6" t="s">
        <v>120</v>
      </c>
      <c r="J219" s="6" t="s">
        <v>551</v>
      </c>
      <c r="K219" s="6" t="s">
        <v>245</v>
      </c>
      <c r="L219" s="6">
        <v>19</v>
      </c>
    </row>
    <row r="220" spans="1:66" s="27" customFormat="1" ht="24.75" customHeight="1" x14ac:dyDescent="0.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106</v>
      </c>
      <c r="B223" s="40" t="s">
        <v>16</v>
      </c>
      <c r="C223" s="50" t="s">
        <v>228</v>
      </c>
      <c r="D223" s="51">
        <v>223</v>
      </c>
      <c r="E223" s="16" t="str">
        <f t="shared" si="7"/>
        <v>Member+Member_DOB_Year</v>
      </c>
      <c r="F223" s="39"/>
      <c r="G223" s="25" t="s">
        <v>786</v>
      </c>
      <c r="H223" s="8" t="s">
        <v>7</v>
      </c>
      <c r="I223" s="6" t="s">
        <v>239</v>
      </c>
      <c r="J223" s="6" t="s">
        <v>492</v>
      </c>
      <c r="K223" s="6" t="s">
        <v>245</v>
      </c>
      <c r="L223" s="6">
        <v>19</v>
      </c>
    </row>
    <row r="224" spans="1:66" ht="24.75" customHeight="1" x14ac:dyDescent="0.5">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5">
      <c r="A225" s="40" t="s">
        <v>106</v>
      </c>
      <c r="B225" s="40" t="s">
        <v>15</v>
      </c>
      <c r="C225" s="50" t="s">
        <v>121</v>
      </c>
      <c r="D225" s="51">
        <v>225</v>
      </c>
      <c r="E225" s="16" t="str">
        <f t="shared" si="7"/>
        <v>Member+Member_State_Cd</v>
      </c>
      <c r="F225" s="39"/>
      <c r="G225" s="25"/>
      <c r="H225" s="8" t="s">
        <v>7</v>
      </c>
      <c r="I225" s="6" t="s">
        <v>122</v>
      </c>
      <c r="J225" s="6" t="s">
        <v>273</v>
      </c>
      <c r="K225" s="6" t="s">
        <v>244</v>
      </c>
      <c r="L225" s="6">
        <v>2</v>
      </c>
    </row>
    <row r="226" spans="1:66" ht="24.75" customHeight="1" x14ac:dyDescent="0.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5">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5">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5">
      <c r="A229" s="40" t="s">
        <v>106</v>
      </c>
      <c r="B229" s="40" t="s">
        <v>15</v>
      </c>
      <c r="C229" s="6" t="s">
        <v>567</v>
      </c>
      <c r="D229" s="51">
        <v>229</v>
      </c>
      <c r="E229" s="16" t="str">
        <f t="shared" si="7"/>
        <v>Member+Member_HSR</v>
      </c>
      <c r="F229" s="39"/>
      <c r="G229" s="25"/>
      <c r="H229" s="8" t="s">
        <v>7</v>
      </c>
      <c r="I229" s="6"/>
      <c r="J229" s="6" t="s">
        <v>584</v>
      </c>
      <c r="K229" s="6" t="s">
        <v>245</v>
      </c>
      <c r="L229" s="6">
        <v>19</v>
      </c>
    </row>
    <row r="230" spans="1:66" ht="24.75" customHeight="1" x14ac:dyDescent="0.5">
      <c r="A230" s="40" t="s">
        <v>106</v>
      </c>
      <c r="B230" s="40" t="s">
        <v>15</v>
      </c>
      <c r="C230" s="6" t="s">
        <v>773</v>
      </c>
      <c r="D230" s="51">
        <v>230</v>
      </c>
      <c r="E230" s="16" t="str">
        <f t="shared" si="7"/>
        <v>Member+Member_URF</v>
      </c>
      <c r="F230" s="39"/>
      <c r="G230" s="25"/>
      <c r="H230" s="8" t="s">
        <v>7</v>
      </c>
      <c r="I230" s="6"/>
      <c r="J230" s="6" t="s">
        <v>583</v>
      </c>
      <c r="K230" s="6" t="s">
        <v>244</v>
      </c>
      <c r="L230" s="6">
        <v>8</v>
      </c>
    </row>
    <row r="231" spans="1:66" ht="24.75" customHeight="1" x14ac:dyDescent="0.5">
      <c r="A231" s="40" t="s">
        <v>106</v>
      </c>
      <c r="B231" s="40" t="s">
        <v>4</v>
      </c>
      <c r="C231" s="50" t="s">
        <v>107</v>
      </c>
      <c r="D231" s="51">
        <v>231</v>
      </c>
      <c r="E231" s="16" t="str">
        <f t="shared" ref="E231:E259" si="8">A231&amp;"+"&amp;C231</f>
        <v>Member+Ethnicity_1_Cd</v>
      </c>
      <c r="F231" s="39"/>
      <c r="G231" s="25" t="s">
        <v>786</v>
      </c>
      <c r="H231" s="8" t="s">
        <v>7</v>
      </c>
      <c r="I231" s="6" t="s">
        <v>108</v>
      </c>
      <c r="J231" s="6" t="s">
        <v>277</v>
      </c>
      <c r="K231" s="6" t="s">
        <v>244</v>
      </c>
      <c r="L231" s="6">
        <v>6</v>
      </c>
    </row>
    <row r="232" spans="1:66" ht="24.75" customHeight="1" x14ac:dyDescent="0.5">
      <c r="A232" s="40" t="s">
        <v>106</v>
      </c>
      <c r="B232" s="40" t="s">
        <v>4</v>
      </c>
      <c r="C232" s="50" t="s">
        <v>109</v>
      </c>
      <c r="D232" s="51">
        <v>232</v>
      </c>
      <c r="E232" s="16" t="str">
        <f t="shared" si="8"/>
        <v>Member+Ethnicity_2_Cd</v>
      </c>
      <c r="F232" s="39"/>
      <c r="G232" s="25" t="s">
        <v>786</v>
      </c>
      <c r="H232" s="8" t="s">
        <v>7</v>
      </c>
      <c r="I232" s="6" t="s">
        <v>110</v>
      </c>
      <c r="J232" s="6" t="s">
        <v>111</v>
      </c>
      <c r="K232" s="6" t="s">
        <v>244</v>
      </c>
      <c r="L232" s="6">
        <v>6</v>
      </c>
    </row>
    <row r="233" spans="1:66" s="30" customFormat="1" ht="24.75" customHeight="1" x14ac:dyDescent="0.5">
      <c r="A233" s="40" t="s">
        <v>106</v>
      </c>
      <c r="B233" s="40" t="s">
        <v>4</v>
      </c>
      <c r="C233" s="50" t="s">
        <v>112</v>
      </c>
      <c r="D233" s="51">
        <v>233</v>
      </c>
      <c r="E233" s="16" t="str">
        <f t="shared" si="8"/>
        <v>Member+Hispanic_Ind</v>
      </c>
      <c r="F233" s="39"/>
      <c r="G233" s="25" t="s">
        <v>786</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106</v>
      </c>
      <c r="B234" s="40" t="s">
        <v>4</v>
      </c>
      <c r="C234" s="50" t="s">
        <v>118</v>
      </c>
      <c r="D234" s="51">
        <v>234</v>
      </c>
      <c r="E234" s="16" t="str">
        <f t="shared" si="8"/>
        <v>Member+Member_Gender_Cd</v>
      </c>
      <c r="F234" s="39"/>
      <c r="G234" s="25" t="s">
        <v>786</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106</v>
      </c>
      <c r="B235" s="40" t="s">
        <v>4</v>
      </c>
      <c r="C235" s="50" t="s">
        <v>124</v>
      </c>
      <c r="D235" s="51">
        <v>235</v>
      </c>
      <c r="E235" s="16" t="str">
        <f t="shared" si="8"/>
        <v>Member+Member_Subscriber_Rlp_Cd</v>
      </c>
      <c r="F235" s="39"/>
      <c r="G235" s="25"/>
      <c r="H235" s="8" t="s">
        <v>7</v>
      </c>
      <c r="I235" s="6" t="s">
        <v>125</v>
      </c>
      <c r="J235" s="6" t="s">
        <v>278</v>
      </c>
      <c r="K235" s="6" t="s">
        <v>244</v>
      </c>
      <c r="L235" s="6">
        <v>2</v>
      </c>
    </row>
    <row r="236" spans="1:66" ht="24.75" customHeight="1" x14ac:dyDescent="0.5">
      <c r="A236" s="40" t="s">
        <v>106</v>
      </c>
      <c r="B236" s="40" t="s">
        <v>4</v>
      </c>
      <c r="C236" s="50" t="s">
        <v>129</v>
      </c>
      <c r="D236" s="51">
        <v>236</v>
      </c>
      <c r="E236" s="16" t="str">
        <f t="shared" si="8"/>
        <v>Member+Other_Ethnicity</v>
      </c>
      <c r="F236" s="39"/>
      <c r="G236" s="25" t="s">
        <v>786</v>
      </c>
      <c r="H236" s="8" t="s">
        <v>7</v>
      </c>
      <c r="I236" s="6" t="s">
        <v>130</v>
      </c>
      <c r="J236" s="6" t="s">
        <v>131</v>
      </c>
      <c r="K236" s="6" t="s">
        <v>244</v>
      </c>
      <c r="L236" s="6">
        <v>20</v>
      </c>
    </row>
    <row r="237" spans="1:66" ht="24.75" customHeight="1" x14ac:dyDescent="0.5">
      <c r="A237" s="40" t="s">
        <v>106</v>
      </c>
      <c r="B237" s="40" t="s">
        <v>4</v>
      </c>
      <c r="C237" s="50" t="s">
        <v>132</v>
      </c>
      <c r="D237" s="51">
        <v>237</v>
      </c>
      <c r="E237" s="16" t="str">
        <f t="shared" si="8"/>
        <v>Member+Other_Race</v>
      </c>
      <c r="F237" s="39"/>
      <c r="G237" s="25" t="s">
        <v>786</v>
      </c>
      <c r="H237" s="8" t="s">
        <v>7</v>
      </c>
      <c r="I237" s="6" t="s">
        <v>133</v>
      </c>
      <c r="J237" s="6" t="s">
        <v>279</v>
      </c>
      <c r="K237" s="6" t="s">
        <v>244</v>
      </c>
      <c r="L237" s="6">
        <v>15</v>
      </c>
    </row>
    <row r="238" spans="1:66" ht="24.75" customHeight="1" x14ac:dyDescent="0.5">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5">
      <c r="A239" s="40" t="s">
        <v>106</v>
      </c>
      <c r="B239" s="40" t="s">
        <v>4</v>
      </c>
      <c r="C239" s="50" t="s">
        <v>135</v>
      </c>
      <c r="D239" s="51">
        <v>239</v>
      </c>
      <c r="E239" s="16" t="str">
        <f t="shared" si="8"/>
        <v>Member+Race_1_Cd</v>
      </c>
      <c r="F239" s="39"/>
      <c r="G239" s="25" t="s">
        <v>786</v>
      </c>
      <c r="H239" s="8" t="s">
        <v>7</v>
      </c>
      <c r="I239" s="6" t="s">
        <v>136</v>
      </c>
      <c r="J239" s="22" t="s">
        <v>280</v>
      </c>
      <c r="K239" s="6" t="s">
        <v>244</v>
      </c>
      <c r="L239" s="6">
        <v>6</v>
      </c>
    </row>
    <row r="240" spans="1:66" ht="24.75" customHeight="1" x14ac:dyDescent="0.5">
      <c r="A240" s="40" t="s">
        <v>106</v>
      </c>
      <c r="B240" s="40" t="s">
        <v>4</v>
      </c>
      <c r="C240" s="50" t="s">
        <v>137</v>
      </c>
      <c r="D240" s="51">
        <v>240</v>
      </c>
      <c r="E240" s="16" t="str">
        <f t="shared" si="8"/>
        <v>Member+Race_2_Cd</v>
      </c>
      <c r="F240" s="39"/>
      <c r="G240" s="25" t="s">
        <v>786</v>
      </c>
      <c r="H240" s="8" t="s">
        <v>7</v>
      </c>
      <c r="I240" s="6" t="s">
        <v>138</v>
      </c>
      <c r="J240" s="6" t="s">
        <v>139</v>
      </c>
      <c r="K240" s="6" t="s">
        <v>244</v>
      </c>
      <c r="L240" s="6">
        <v>6</v>
      </c>
    </row>
    <row r="241" spans="1:12" ht="24.75" customHeight="1" x14ac:dyDescent="0.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786</v>
      </c>
      <c r="H241" s="8" t="s">
        <v>7</v>
      </c>
      <c r="I241" s="6" t="s">
        <v>6</v>
      </c>
      <c r="J241" s="6" t="s">
        <v>550</v>
      </c>
      <c r="K241" s="6" t="s">
        <v>245</v>
      </c>
      <c r="L241" s="6">
        <v>19</v>
      </c>
    </row>
    <row r="242" spans="1:12" ht="24.75" customHeight="1" x14ac:dyDescent="0.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5">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5">
      <c r="A245" s="40" t="s">
        <v>353</v>
      </c>
      <c r="B245" s="40" t="s">
        <v>16</v>
      </c>
      <c r="C245" s="50" t="s">
        <v>228</v>
      </c>
      <c r="D245" s="51">
        <v>245</v>
      </c>
      <c r="E245" s="16" t="str">
        <f t="shared" si="9"/>
        <v>Member_Composite+Member_DOB_Year</v>
      </c>
      <c r="F245" s="39"/>
      <c r="G245" s="25" t="s">
        <v>786</v>
      </c>
      <c r="H245" s="8" t="s">
        <v>7</v>
      </c>
      <c r="I245" s="6" t="s">
        <v>6</v>
      </c>
      <c r="J245" s="6" t="s">
        <v>492</v>
      </c>
      <c r="K245" s="6" t="s">
        <v>245</v>
      </c>
      <c r="L245" s="6">
        <v>19</v>
      </c>
    </row>
    <row r="246" spans="1:12" ht="24.75" customHeight="1" x14ac:dyDescent="0.5">
      <c r="A246" s="40" t="s">
        <v>353</v>
      </c>
      <c r="B246" s="40" t="s">
        <v>15</v>
      </c>
      <c r="C246" s="50" t="s">
        <v>121</v>
      </c>
      <c r="D246" s="51">
        <v>246</v>
      </c>
      <c r="E246" s="16" t="str">
        <f t="shared" si="9"/>
        <v>Member_Composite+Member_State_Cd</v>
      </c>
      <c r="F246" s="39"/>
      <c r="G246" s="25"/>
      <c r="H246" s="8" t="s">
        <v>7</v>
      </c>
      <c r="I246" s="6" t="s">
        <v>122</v>
      </c>
      <c r="J246" s="6" t="s">
        <v>273</v>
      </c>
      <c r="K246" s="6" t="s">
        <v>244</v>
      </c>
      <c r="L246" s="6">
        <v>2</v>
      </c>
    </row>
    <row r="247" spans="1:12" ht="24.75" customHeight="1" x14ac:dyDescent="0.5">
      <c r="A247" s="40" t="s">
        <v>353</v>
      </c>
      <c r="B247" s="40" t="s">
        <v>15</v>
      </c>
      <c r="C247" s="50" t="s">
        <v>126</v>
      </c>
      <c r="D247" s="51">
        <v>247</v>
      </c>
      <c r="E247" s="16" t="str">
        <f t="shared" si="9"/>
        <v>Member_Composite+Member_Zip_Cd</v>
      </c>
      <c r="F247" s="39"/>
      <c r="G247" s="25"/>
      <c r="H247" s="8" t="s">
        <v>5</v>
      </c>
      <c r="I247" s="6" t="s">
        <v>127</v>
      </c>
      <c r="J247" s="6" t="s">
        <v>276</v>
      </c>
      <c r="K247" s="6" t="s">
        <v>244</v>
      </c>
      <c r="L247" s="6">
        <v>11</v>
      </c>
    </row>
    <row r="248" spans="1:12" ht="24.75" customHeight="1" x14ac:dyDescent="0.5">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5">
      <c r="A249" s="40" t="s">
        <v>353</v>
      </c>
      <c r="B249" s="40" t="s">
        <v>15</v>
      </c>
      <c r="C249" s="6" t="s">
        <v>567</v>
      </c>
      <c r="D249" s="51">
        <v>249</v>
      </c>
      <c r="E249" s="16" t="str">
        <f t="shared" si="9"/>
        <v>Member_Composite+Member_HSR</v>
      </c>
      <c r="F249" s="39"/>
      <c r="G249" s="25"/>
      <c r="H249" s="8" t="s">
        <v>7</v>
      </c>
      <c r="I249" s="6"/>
      <c r="J249" s="6" t="s">
        <v>584</v>
      </c>
      <c r="K249" s="6" t="s">
        <v>245</v>
      </c>
      <c r="L249" s="6">
        <v>19</v>
      </c>
    </row>
    <row r="250" spans="1:12" ht="24.75" customHeight="1" x14ac:dyDescent="0.5">
      <c r="A250" s="40" t="s">
        <v>353</v>
      </c>
      <c r="B250" s="40" t="s">
        <v>15</v>
      </c>
      <c r="C250" s="6" t="s">
        <v>773</v>
      </c>
      <c r="D250" s="51">
        <v>250</v>
      </c>
      <c r="E250" s="16" t="str">
        <f t="shared" si="9"/>
        <v>Member_Composite+Member_URF</v>
      </c>
      <c r="F250" s="39"/>
      <c r="G250" s="25"/>
      <c r="H250" s="8" t="s">
        <v>7</v>
      </c>
      <c r="I250" s="6"/>
      <c r="J250" s="6" t="s">
        <v>583</v>
      </c>
      <c r="K250" s="6" t="s">
        <v>244</v>
      </c>
      <c r="L250" s="6">
        <v>8</v>
      </c>
    </row>
    <row r="251" spans="1:12" ht="24.75" customHeight="1" x14ac:dyDescent="0.5">
      <c r="A251" s="40" t="s">
        <v>353</v>
      </c>
      <c r="B251" s="40" t="s">
        <v>4</v>
      </c>
      <c r="C251" s="50" t="s">
        <v>107</v>
      </c>
      <c r="D251" s="51">
        <v>251</v>
      </c>
      <c r="E251" s="16" t="str">
        <f t="shared" si="8"/>
        <v>Member_Composite+Ethnicity_1_Cd</v>
      </c>
      <c r="F251" s="39"/>
      <c r="G251" s="25" t="s">
        <v>786</v>
      </c>
      <c r="H251" s="8" t="s">
        <v>7</v>
      </c>
      <c r="I251" s="6" t="s">
        <v>108</v>
      </c>
      <c r="J251" s="6" t="s">
        <v>277</v>
      </c>
      <c r="K251" s="6" t="s">
        <v>244</v>
      </c>
      <c r="L251" s="6">
        <v>6</v>
      </c>
    </row>
    <row r="252" spans="1:12" ht="24.75" customHeight="1" x14ac:dyDescent="0.5">
      <c r="A252" s="40" t="s">
        <v>353</v>
      </c>
      <c r="B252" s="40" t="s">
        <v>4</v>
      </c>
      <c r="C252" s="50" t="s">
        <v>109</v>
      </c>
      <c r="D252" s="51">
        <v>252</v>
      </c>
      <c r="E252" s="16" t="str">
        <f t="shared" si="8"/>
        <v>Member_Composite+Ethnicity_2_Cd</v>
      </c>
      <c r="F252" s="39"/>
      <c r="G252" s="25" t="s">
        <v>786</v>
      </c>
      <c r="H252" s="8" t="s">
        <v>7</v>
      </c>
      <c r="I252" s="6" t="s">
        <v>110</v>
      </c>
      <c r="J252" s="6" t="s">
        <v>111</v>
      </c>
      <c r="K252" s="6" t="s">
        <v>244</v>
      </c>
      <c r="L252" s="6">
        <v>6</v>
      </c>
    </row>
    <row r="253" spans="1:12" ht="24.75" customHeight="1" x14ac:dyDescent="0.5">
      <c r="A253" s="40" t="s">
        <v>353</v>
      </c>
      <c r="B253" s="40" t="s">
        <v>4</v>
      </c>
      <c r="C253" s="50" t="s">
        <v>112</v>
      </c>
      <c r="D253" s="51">
        <v>253</v>
      </c>
      <c r="E253" s="16" t="str">
        <f t="shared" si="8"/>
        <v>Member_Composite+Hispanic_Ind</v>
      </c>
      <c r="F253" s="39"/>
      <c r="G253" s="25" t="s">
        <v>786</v>
      </c>
      <c r="H253" s="8" t="s">
        <v>7</v>
      </c>
      <c r="I253" s="6" t="s">
        <v>113</v>
      </c>
      <c r="J253" s="6" t="s">
        <v>576</v>
      </c>
      <c r="K253" s="6" t="s">
        <v>244</v>
      </c>
      <c r="L253" s="6">
        <v>1</v>
      </c>
    </row>
    <row r="254" spans="1:12" ht="24.75" customHeight="1" x14ac:dyDescent="0.5">
      <c r="A254" s="40" t="s">
        <v>353</v>
      </c>
      <c r="B254" s="40" t="s">
        <v>4</v>
      </c>
      <c r="C254" s="50" t="s">
        <v>118</v>
      </c>
      <c r="D254" s="51">
        <v>254</v>
      </c>
      <c r="E254" s="16" t="str">
        <f t="shared" si="8"/>
        <v>Member_Composite+Member_Gender_Cd</v>
      </c>
      <c r="F254" s="39"/>
      <c r="G254" s="25" t="s">
        <v>786</v>
      </c>
      <c r="H254" s="8" t="s">
        <v>7</v>
      </c>
      <c r="I254" s="6" t="s">
        <v>119</v>
      </c>
      <c r="J254" s="6" t="s">
        <v>572</v>
      </c>
      <c r="K254" s="6" t="s">
        <v>244</v>
      </c>
      <c r="L254" s="6">
        <v>1</v>
      </c>
    </row>
    <row r="255" spans="1:12" ht="24.75" customHeight="1" x14ac:dyDescent="0.5">
      <c r="A255" s="40" t="s">
        <v>353</v>
      </c>
      <c r="B255" s="40" t="s">
        <v>4</v>
      </c>
      <c r="C255" s="50" t="s">
        <v>124</v>
      </c>
      <c r="D255" s="51">
        <v>255</v>
      </c>
      <c r="E255" s="16" t="str">
        <f t="shared" si="8"/>
        <v>Member_Composite+Member_Subscriber_Rlp_Cd</v>
      </c>
      <c r="F255" s="39"/>
      <c r="G255" s="25" t="s">
        <v>786</v>
      </c>
      <c r="H255" s="8" t="s">
        <v>7</v>
      </c>
      <c r="I255" s="6" t="s">
        <v>125</v>
      </c>
      <c r="J255" s="6" t="s">
        <v>278</v>
      </c>
      <c r="K255" s="6" t="s">
        <v>244</v>
      </c>
      <c r="L255" s="6">
        <v>2</v>
      </c>
    </row>
    <row r="256" spans="1:12" ht="24.75" customHeight="1" x14ac:dyDescent="0.5">
      <c r="A256" s="40" t="s">
        <v>353</v>
      </c>
      <c r="B256" s="40" t="s">
        <v>4</v>
      </c>
      <c r="C256" s="50" t="s">
        <v>129</v>
      </c>
      <c r="D256" s="51">
        <v>256</v>
      </c>
      <c r="E256" s="16" t="str">
        <f t="shared" si="8"/>
        <v>Member_Composite+Other_Ethnicity</v>
      </c>
      <c r="F256" s="39"/>
      <c r="G256" s="25" t="s">
        <v>786</v>
      </c>
      <c r="H256" s="8" t="s">
        <v>7</v>
      </c>
      <c r="I256" s="6" t="s">
        <v>130</v>
      </c>
      <c r="J256" s="6" t="s">
        <v>131</v>
      </c>
      <c r="K256" s="6" t="s">
        <v>244</v>
      </c>
      <c r="L256" s="6">
        <v>20</v>
      </c>
    </row>
    <row r="257" spans="1:12" ht="24.75" customHeight="1" x14ac:dyDescent="0.5">
      <c r="A257" s="40" t="s">
        <v>353</v>
      </c>
      <c r="B257" s="40" t="s">
        <v>4</v>
      </c>
      <c r="C257" s="50" t="s">
        <v>132</v>
      </c>
      <c r="D257" s="51">
        <v>257</v>
      </c>
      <c r="E257" s="16" t="str">
        <f t="shared" si="8"/>
        <v>Member_Composite+Other_Race</v>
      </c>
      <c r="F257" s="39"/>
      <c r="G257" s="25" t="s">
        <v>786</v>
      </c>
      <c r="H257" s="8" t="s">
        <v>7</v>
      </c>
      <c r="I257" s="6" t="s">
        <v>133</v>
      </c>
      <c r="J257" s="6" t="s">
        <v>279</v>
      </c>
      <c r="K257" s="6" t="s">
        <v>244</v>
      </c>
      <c r="L257" s="6">
        <v>15</v>
      </c>
    </row>
    <row r="258" spans="1:12" ht="24.75" customHeight="1" x14ac:dyDescent="0.5">
      <c r="A258" s="40" t="s">
        <v>353</v>
      </c>
      <c r="B258" s="40" t="s">
        <v>4</v>
      </c>
      <c r="C258" s="50" t="s">
        <v>135</v>
      </c>
      <c r="D258" s="51">
        <v>258</v>
      </c>
      <c r="E258" s="16" t="str">
        <f t="shared" si="8"/>
        <v>Member_Composite+Race_1_Cd</v>
      </c>
      <c r="F258" s="39"/>
      <c r="G258" s="25" t="s">
        <v>786</v>
      </c>
      <c r="H258" s="8" t="s">
        <v>7</v>
      </c>
      <c r="I258" s="6" t="s">
        <v>136</v>
      </c>
      <c r="J258" s="6" t="s">
        <v>280</v>
      </c>
      <c r="K258" s="6" t="s">
        <v>244</v>
      </c>
      <c r="L258" s="6">
        <v>6</v>
      </c>
    </row>
    <row r="259" spans="1:12" ht="24.75" customHeight="1" x14ac:dyDescent="0.5">
      <c r="A259" s="40" t="s">
        <v>353</v>
      </c>
      <c r="B259" s="40" t="s">
        <v>4</v>
      </c>
      <c r="C259" s="50" t="s">
        <v>137</v>
      </c>
      <c r="D259" s="51">
        <v>259</v>
      </c>
      <c r="E259" s="16" t="str">
        <f t="shared" si="8"/>
        <v>Member_Composite+Race_2_Cd</v>
      </c>
      <c r="F259" s="39"/>
      <c r="G259" s="25" t="s">
        <v>786</v>
      </c>
      <c r="H259" s="8" t="s">
        <v>7</v>
      </c>
      <c r="I259" s="6" t="s">
        <v>138</v>
      </c>
      <c r="J259" s="6" t="s">
        <v>139</v>
      </c>
      <c r="K259" s="6" t="s">
        <v>244</v>
      </c>
      <c r="L259" s="6">
        <v>6</v>
      </c>
    </row>
    <row r="260" spans="1:12" ht="24.75" customHeight="1" x14ac:dyDescent="0.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786</v>
      </c>
      <c r="H260" s="8" t="s">
        <v>7</v>
      </c>
      <c r="I260" s="6" t="s">
        <v>6</v>
      </c>
      <c r="J260" s="6" t="s">
        <v>550</v>
      </c>
      <c r="K260" s="6" t="s">
        <v>245</v>
      </c>
      <c r="L260" s="6">
        <v>19</v>
      </c>
    </row>
    <row r="261" spans="1:12" ht="24.75" customHeight="1" x14ac:dyDescent="0.5">
      <c r="A261" s="40" t="s">
        <v>354</v>
      </c>
      <c r="B261" s="40" t="s">
        <v>11</v>
      </c>
      <c r="C261" s="50" t="s">
        <v>74</v>
      </c>
      <c r="D261" s="51">
        <v>261</v>
      </c>
      <c r="E261" s="16" t="str">
        <f t="shared" si="10"/>
        <v>Member_to_Member_Composite_Crosswalk+Member_ID</v>
      </c>
      <c r="F261" s="39" t="str">
        <f t="array" ref="F261">IF(AND($G$260:$G$262=""),"","X")</f>
        <v>X</v>
      </c>
      <c r="G261" s="25" t="s">
        <v>786</v>
      </c>
      <c r="H261" s="8" t="s">
        <v>7</v>
      </c>
      <c r="I261" s="6" t="s">
        <v>120</v>
      </c>
      <c r="J261" s="6" t="s">
        <v>551</v>
      </c>
      <c r="K261" s="6" t="s">
        <v>245</v>
      </c>
      <c r="L261" s="6">
        <v>19</v>
      </c>
    </row>
    <row r="262" spans="1:12" ht="24.75" customHeight="1" x14ac:dyDescent="0.5">
      <c r="A262" s="40" t="s">
        <v>354</v>
      </c>
      <c r="B262" s="40" t="s">
        <v>16</v>
      </c>
      <c r="C262" s="50" t="s">
        <v>18</v>
      </c>
      <c r="D262" s="51">
        <v>262</v>
      </c>
      <c r="E262" s="16" t="str">
        <f t="shared" si="10"/>
        <v>Member_to_Member_Composite_Crosswalk+Effective_Date</v>
      </c>
      <c r="F262" s="39" t="str">
        <f t="array" ref="F262">IF(AND($G$260:$G$262=""),"","X")</f>
        <v>X</v>
      </c>
      <c r="G262" s="25" t="s">
        <v>786</v>
      </c>
      <c r="H262" s="8" t="s">
        <v>7</v>
      </c>
      <c r="I262" s="6" t="s">
        <v>6</v>
      </c>
      <c r="J262" s="6" t="s">
        <v>549</v>
      </c>
      <c r="K262" s="6" t="s">
        <v>16</v>
      </c>
      <c r="L262" s="6">
        <v>10</v>
      </c>
    </row>
    <row r="263" spans="1:12" ht="24.75" customHeight="1" x14ac:dyDescent="0.5">
      <c r="A263" s="40" t="s">
        <v>210</v>
      </c>
      <c r="B263" s="40" t="s">
        <v>11</v>
      </c>
      <c r="C263" s="50" t="s">
        <v>19</v>
      </c>
      <c r="D263" s="51">
        <v>263</v>
      </c>
      <c r="E263" s="16" t="str">
        <f t="shared" si="10"/>
        <v>Pharmacy_Claims_Header+Claim_ID</v>
      </c>
      <c r="F263" s="39" t="str">
        <f t="array" ref="F263">IF(AND($G$263:$G$302=""),"","X")</f>
        <v>X</v>
      </c>
      <c r="G263" s="25" t="s">
        <v>786</v>
      </c>
      <c r="H263" s="8" t="s">
        <v>7</v>
      </c>
      <c r="I263" s="6" t="s">
        <v>6</v>
      </c>
      <c r="J263" s="6" t="s">
        <v>494</v>
      </c>
      <c r="K263" s="6" t="s">
        <v>245</v>
      </c>
      <c r="L263" s="6">
        <v>19</v>
      </c>
    </row>
    <row r="264" spans="1:12" ht="24.75" customHeight="1" x14ac:dyDescent="0.5">
      <c r="A264" s="40" t="s">
        <v>210</v>
      </c>
      <c r="B264" s="40" t="s">
        <v>11</v>
      </c>
      <c r="C264" s="50" t="s">
        <v>72</v>
      </c>
      <c r="D264" s="51">
        <v>264</v>
      </c>
      <c r="E264" s="16" t="str">
        <f t="shared" si="10"/>
        <v>Pharmacy_Claims_Header+Member_Composite_ID</v>
      </c>
      <c r="F264" s="39" t="str">
        <f t="array" ref="F264">IF(AND($G$263:$G$302=""),"","X")</f>
        <v>X</v>
      </c>
      <c r="G264" s="25" t="s">
        <v>786</v>
      </c>
      <c r="H264" s="8" t="s">
        <v>7</v>
      </c>
      <c r="I264" s="6" t="s">
        <v>6</v>
      </c>
      <c r="J264" s="6" t="s">
        <v>550</v>
      </c>
      <c r="K264" s="6" t="s">
        <v>245</v>
      </c>
      <c r="L264" s="6">
        <v>19</v>
      </c>
    </row>
    <row r="265" spans="1:12" ht="24.75" customHeight="1" x14ac:dyDescent="0.5">
      <c r="A265" s="40" t="s">
        <v>210</v>
      </c>
      <c r="B265" s="40" t="s">
        <v>11</v>
      </c>
      <c r="C265" s="50" t="s">
        <v>74</v>
      </c>
      <c r="D265" s="51">
        <v>265</v>
      </c>
      <c r="E265" s="16" t="str">
        <f t="shared" si="10"/>
        <v>Pharmacy_Claims_Header+Member_ID</v>
      </c>
      <c r="F265" s="39" t="str">
        <f t="array" ref="F265">IF(AND($G$263:$G$302=""),"","X")</f>
        <v>X</v>
      </c>
      <c r="G265" s="25" t="s">
        <v>786</v>
      </c>
      <c r="H265" s="8" t="s">
        <v>7</v>
      </c>
      <c r="I265" s="6" t="s">
        <v>164</v>
      </c>
      <c r="J265" s="6" t="s">
        <v>551</v>
      </c>
      <c r="K265" s="6" t="s">
        <v>245</v>
      </c>
      <c r="L265" s="6">
        <v>19</v>
      </c>
    </row>
    <row r="266" spans="1:12" ht="24.75" customHeight="1" x14ac:dyDescent="0.5">
      <c r="A266" s="40" t="s">
        <v>210</v>
      </c>
      <c r="B266" s="40" t="s">
        <v>11</v>
      </c>
      <c r="C266" s="50" t="s">
        <v>733</v>
      </c>
      <c r="D266" s="51">
        <v>266</v>
      </c>
      <c r="E266" s="16" t="str">
        <f>A266&amp;"+"&amp;C266</f>
        <v>Pharmacy_Claims_Header+Prescribing_Provider_ID</v>
      </c>
      <c r="F266" s="39" t="str">
        <f t="array" ref="F266">IF(AND($G$263:$G$302=""),"","X")</f>
        <v>X</v>
      </c>
      <c r="G266" s="25" t="s">
        <v>786</v>
      </c>
      <c r="H266" s="8" t="s">
        <v>7</v>
      </c>
      <c r="I266" s="6"/>
      <c r="J266" s="6" t="s">
        <v>761</v>
      </c>
      <c r="K266" s="6" t="s">
        <v>245</v>
      </c>
      <c r="L266" s="6">
        <v>19</v>
      </c>
    </row>
    <row r="267" spans="1:12" ht="24.75" customHeight="1" x14ac:dyDescent="0.5">
      <c r="A267" s="40" t="s">
        <v>210</v>
      </c>
      <c r="B267" s="40" t="s">
        <v>16</v>
      </c>
      <c r="C267" s="50" t="s">
        <v>667</v>
      </c>
      <c r="D267" s="51">
        <v>267</v>
      </c>
      <c r="E267" s="16" t="str">
        <f t="shared" si="10"/>
        <v>Pharmacy_Claims_Header+Rx_Fill_Date_First</v>
      </c>
      <c r="F267" s="39"/>
      <c r="G267" s="25" t="s">
        <v>786</v>
      </c>
      <c r="H267" s="8" t="s">
        <v>5</v>
      </c>
      <c r="I267" s="6"/>
      <c r="J267" s="6" t="s">
        <v>495</v>
      </c>
      <c r="K267" s="6" t="s">
        <v>16</v>
      </c>
      <c r="L267" s="6">
        <v>10</v>
      </c>
    </row>
    <row r="268" spans="1:12" ht="24.75" customHeight="1" x14ac:dyDescent="0.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5">
      <c r="A271" s="40" t="s">
        <v>210</v>
      </c>
      <c r="B271" s="40" t="s">
        <v>16</v>
      </c>
      <c r="C271" s="50" t="s">
        <v>671</v>
      </c>
      <c r="D271" s="51">
        <v>271</v>
      </c>
      <c r="E271" s="16" t="str">
        <f t="shared" si="10"/>
        <v>Pharmacy_Claims_Header+Rx_Fill_Date_Latest</v>
      </c>
      <c r="F271" s="39"/>
      <c r="G271" s="25" t="s">
        <v>786</v>
      </c>
      <c r="H271" s="8" t="s">
        <v>5</v>
      </c>
      <c r="I271" s="6"/>
      <c r="J271" s="6" t="s">
        <v>498</v>
      </c>
      <c r="K271" s="6" t="s">
        <v>16</v>
      </c>
      <c r="L271" s="6">
        <v>10</v>
      </c>
    </row>
    <row r="272" spans="1:12" ht="24.75" customHeight="1" x14ac:dyDescent="0.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5">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5">
      <c r="A279" s="40" t="s">
        <v>210</v>
      </c>
      <c r="B279" s="40" t="s">
        <v>34</v>
      </c>
      <c r="C279" s="50" t="s">
        <v>35</v>
      </c>
      <c r="D279" s="51">
        <v>279</v>
      </c>
      <c r="E279" s="16" t="str">
        <f t="shared" si="10"/>
        <v>Pharmacy_Claims_Header+Allowed_Amt</v>
      </c>
      <c r="F279" s="39"/>
      <c r="G279" s="25" t="s">
        <v>786</v>
      </c>
      <c r="H279" s="8" t="s">
        <v>7</v>
      </c>
      <c r="I279" s="6" t="s">
        <v>371</v>
      </c>
      <c r="J279" s="6" t="s">
        <v>389</v>
      </c>
      <c r="K279" s="6" t="s">
        <v>246</v>
      </c>
      <c r="L279" s="6">
        <v>22</v>
      </c>
    </row>
    <row r="280" spans="1:66" ht="24.75" customHeight="1" x14ac:dyDescent="0.5">
      <c r="A280" s="40" t="s">
        <v>210</v>
      </c>
      <c r="B280" s="40" t="s">
        <v>34</v>
      </c>
      <c r="C280" s="50" t="s">
        <v>41</v>
      </c>
      <c r="D280" s="51">
        <v>280</v>
      </c>
      <c r="E280" s="16" t="str">
        <f t="shared" si="10"/>
        <v>Pharmacy_Claims_Header+Charge_Amt</v>
      </c>
      <c r="F280" s="39"/>
      <c r="G280" s="25"/>
      <c r="H280" s="8" t="s">
        <v>7</v>
      </c>
      <c r="I280" s="6" t="s">
        <v>158</v>
      </c>
      <c r="J280" s="6" t="s">
        <v>763</v>
      </c>
      <c r="K280" s="6" t="s">
        <v>246</v>
      </c>
      <c r="L280" s="6">
        <v>18</v>
      </c>
    </row>
    <row r="281" spans="1:66" s="27" customFormat="1" ht="24.75" customHeight="1" x14ac:dyDescent="0.5">
      <c r="A281" s="40" t="s">
        <v>210</v>
      </c>
      <c r="B281" s="40" t="s">
        <v>34</v>
      </c>
      <c r="C281" s="50" t="s">
        <v>47</v>
      </c>
      <c r="D281" s="51">
        <v>281</v>
      </c>
      <c r="E281" s="16" t="str">
        <f t="shared" si="10"/>
        <v>Pharmacy_Claims_Header+Coinsurance_Amt</v>
      </c>
      <c r="F281" s="39"/>
      <c r="G281" s="25" t="s">
        <v>786</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210</v>
      </c>
      <c r="B282" s="40" t="s">
        <v>34</v>
      </c>
      <c r="C282" s="50" t="s">
        <v>49</v>
      </c>
      <c r="D282" s="51">
        <v>282</v>
      </c>
      <c r="E282" s="16" t="str">
        <f t="shared" si="10"/>
        <v>Pharmacy_Claims_Header+Copay_Amt</v>
      </c>
      <c r="F282" s="39"/>
      <c r="G282" s="25" t="s">
        <v>786</v>
      </c>
      <c r="H282" s="8" t="s">
        <v>564</v>
      </c>
      <c r="I282" s="6" t="s">
        <v>161</v>
      </c>
      <c r="J282" s="6" t="s">
        <v>259</v>
      </c>
      <c r="K282" s="6" t="s">
        <v>246</v>
      </c>
      <c r="L282" s="6">
        <v>18</v>
      </c>
    </row>
    <row r="283" spans="1:66" ht="24.75" customHeight="1" x14ac:dyDescent="0.5">
      <c r="A283" s="40" t="s">
        <v>210</v>
      </c>
      <c r="B283" s="40" t="s">
        <v>34</v>
      </c>
      <c r="C283" s="50" t="s">
        <v>51</v>
      </c>
      <c r="D283" s="51">
        <v>283</v>
      </c>
      <c r="E283" s="16" t="str">
        <f t="shared" si="10"/>
        <v>Pharmacy_Claims_Header+Deductible_Amt</v>
      </c>
      <c r="F283" s="39"/>
      <c r="G283" s="25" t="s">
        <v>786</v>
      </c>
      <c r="H283" s="8" t="s">
        <v>564</v>
      </c>
      <c r="I283" s="6" t="s">
        <v>163</v>
      </c>
      <c r="J283" s="6" t="s">
        <v>390</v>
      </c>
      <c r="K283" s="6" t="s">
        <v>246</v>
      </c>
      <c r="L283" s="6">
        <v>18</v>
      </c>
    </row>
    <row r="284" spans="1:66" ht="24.75" customHeight="1" x14ac:dyDescent="0.5">
      <c r="A284" s="40" t="s">
        <v>210</v>
      </c>
      <c r="B284" s="40" t="s">
        <v>34</v>
      </c>
      <c r="C284" s="50" t="s">
        <v>76</v>
      </c>
      <c r="D284" s="51">
        <v>284</v>
      </c>
      <c r="E284" s="16" t="str">
        <f t="shared" si="10"/>
        <v>Pharmacy_Claims_Header+Member_Liability_Amt</v>
      </c>
      <c r="F284" s="39"/>
      <c r="G284" s="25" t="s">
        <v>786</v>
      </c>
      <c r="H284" s="8" t="s">
        <v>564</v>
      </c>
      <c r="I284" s="6" t="s">
        <v>6</v>
      </c>
      <c r="J284" s="6" t="s">
        <v>506</v>
      </c>
      <c r="K284" s="6" t="s">
        <v>246</v>
      </c>
      <c r="L284" s="6">
        <v>18</v>
      </c>
    </row>
    <row r="285" spans="1:66" ht="24.75" customHeight="1" x14ac:dyDescent="0.5">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5">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24.75" customHeight="1" x14ac:dyDescent="0.5">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5">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5">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5">
      <c r="A290" s="40" t="s">
        <v>210</v>
      </c>
      <c r="B290" s="40" t="s">
        <v>4</v>
      </c>
      <c r="C290" s="50" t="s">
        <v>43</v>
      </c>
      <c r="D290" s="51">
        <v>290</v>
      </c>
      <c r="E290" s="16" t="str">
        <f t="shared" si="10"/>
        <v>Pharmacy_Claims_Header+Claim_Status_Cd</v>
      </c>
      <c r="F290" s="39"/>
      <c r="G290" s="25" t="s">
        <v>786</v>
      </c>
      <c r="H290" s="8" t="s">
        <v>7</v>
      </c>
      <c r="I290" s="6" t="s">
        <v>159</v>
      </c>
      <c r="J290" s="6" t="s">
        <v>396</v>
      </c>
      <c r="K290" s="6" t="s">
        <v>255</v>
      </c>
      <c r="L290" s="6">
        <v>2</v>
      </c>
    </row>
    <row r="291" spans="1:12" ht="24.75" customHeight="1" x14ac:dyDescent="0.5">
      <c r="A291" s="40" t="s">
        <v>210</v>
      </c>
      <c r="B291" s="40" t="s">
        <v>4</v>
      </c>
      <c r="C291" s="50" t="s">
        <v>45</v>
      </c>
      <c r="D291" s="51">
        <v>291</v>
      </c>
      <c r="E291" s="16" t="str">
        <f t="shared" si="10"/>
        <v>Pharmacy_Claims_Header+Claim_Type_Cd</v>
      </c>
      <c r="F291" s="39"/>
      <c r="G291" s="25" t="s">
        <v>786</v>
      </c>
      <c r="H291" s="8" t="s">
        <v>7</v>
      </c>
      <c r="I291" s="6" t="s">
        <v>6</v>
      </c>
      <c r="J291" s="6" t="s">
        <v>397</v>
      </c>
      <c r="K291" s="6" t="s">
        <v>255</v>
      </c>
      <c r="L291" s="6">
        <v>1</v>
      </c>
    </row>
    <row r="292" spans="1:12" ht="24.75" customHeight="1" x14ac:dyDescent="0.5">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5">
      <c r="A293" s="40" t="s">
        <v>210</v>
      </c>
      <c r="B293" s="40" t="s">
        <v>4</v>
      </c>
      <c r="C293" s="50" t="s">
        <v>64</v>
      </c>
      <c r="D293" s="51">
        <v>293</v>
      </c>
      <c r="E293" s="16" t="str">
        <f t="shared" ref="E293:E324" si="11">A293&amp;"+"&amp;C293</f>
        <v>Pharmacy_Claims_Header+Insurance_Product_Type_Cd</v>
      </c>
      <c r="F293" s="39"/>
      <c r="G293" s="25" t="s">
        <v>786</v>
      </c>
      <c r="H293" s="8" t="s">
        <v>7</v>
      </c>
      <c r="I293" s="6" t="s">
        <v>241</v>
      </c>
      <c r="J293" s="6" t="s">
        <v>405</v>
      </c>
      <c r="K293" s="6" t="s">
        <v>244</v>
      </c>
      <c r="L293" s="6">
        <v>2</v>
      </c>
    </row>
    <row r="294" spans="1:12" ht="24.75" customHeight="1" x14ac:dyDescent="0.5">
      <c r="A294" s="40" t="s">
        <v>210</v>
      </c>
      <c r="B294" s="40" t="s">
        <v>4</v>
      </c>
      <c r="C294" s="50" t="s">
        <v>66</v>
      </c>
      <c r="D294" s="51">
        <v>294</v>
      </c>
      <c r="E294" s="16" t="str">
        <f t="shared" si="11"/>
        <v>Pharmacy_Claims_Header+Insurance_Product_Type_Desc</v>
      </c>
      <c r="F294" s="39" t="str">
        <f t="array" ref="F294">IF(AND(G293=""),"","X")</f>
        <v>X</v>
      </c>
      <c r="G294" s="25" t="s">
        <v>786</v>
      </c>
      <c r="H294" s="8" t="s">
        <v>7</v>
      </c>
      <c r="I294" s="6"/>
      <c r="J294" s="6" t="s">
        <v>406</v>
      </c>
      <c r="K294" s="6" t="s">
        <v>244</v>
      </c>
      <c r="L294" s="6">
        <v>75</v>
      </c>
    </row>
    <row r="295" spans="1:12" ht="24.75" customHeight="1" x14ac:dyDescent="0.5">
      <c r="A295" s="40" t="s">
        <v>210</v>
      </c>
      <c r="B295" s="40" t="s">
        <v>4</v>
      </c>
      <c r="C295" s="50" t="s">
        <v>69</v>
      </c>
      <c r="D295" s="51">
        <v>295</v>
      </c>
      <c r="E295" s="16" t="str">
        <f t="shared" si="11"/>
        <v>Pharmacy_Claims_Header+Line_of_Business_Cd</v>
      </c>
      <c r="F295" s="39"/>
      <c r="G295" s="25" t="s">
        <v>786</v>
      </c>
      <c r="H295" s="8" t="s">
        <v>7</v>
      </c>
      <c r="I295" s="6" t="s">
        <v>6</v>
      </c>
      <c r="J295" s="6" t="s">
        <v>409</v>
      </c>
      <c r="K295" s="6" t="s">
        <v>255</v>
      </c>
      <c r="L295" s="6">
        <v>3</v>
      </c>
    </row>
    <row r="296" spans="1:12" ht="24.75" customHeight="1" x14ac:dyDescent="0.5">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5">
      <c r="A297" s="40" t="s">
        <v>210</v>
      </c>
      <c r="B297" s="40" t="s">
        <v>4</v>
      </c>
      <c r="C297" s="50" t="s">
        <v>71</v>
      </c>
      <c r="D297" s="51">
        <v>297</v>
      </c>
      <c r="E297" s="16" t="str">
        <f t="shared" si="11"/>
        <v>Pharmacy_Claims_Header+Member_Age_Years</v>
      </c>
      <c r="F297" s="39"/>
      <c r="G297" s="25" t="s">
        <v>786</v>
      </c>
      <c r="H297" s="8" t="s">
        <v>7</v>
      </c>
      <c r="I297" s="6" t="s">
        <v>6</v>
      </c>
      <c r="J297" s="6" t="s">
        <v>411</v>
      </c>
      <c r="K297" s="6" t="s">
        <v>245</v>
      </c>
      <c r="L297" s="6">
        <v>19</v>
      </c>
    </row>
    <row r="298" spans="1:12" ht="24.75" customHeight="1" x14ac:dyDescent="0.5">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5">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5">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5">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5">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5">
      <c r="A303" s="40" t="s">
        <v>211</v>
      </c>
      <c r="B303" s="40" t="s">
        <v>11</v>
      </c>
      <c r="C303" s="50" t="s">
        <v>19</v>
      </c>
      <c r="D303" s="51">
        <v>303</v>
      </c>
      <c r="E303" s="16" t="str">
        <f t="shared" si="11"/>
        <v>Pharmacy_Claims_Line+Claim_ID</v>
      </c>
      <c r="F303" s="39" t="str">
        <f t="array" ref="F303">IF(AND($G$303:$G$337=""),"","X")</f>
        <v>X</v>
      </c>
      <c r="G303" s="25" t="s">
        <v>786</v>
      </c>
      <c r="H303" s="8" t="s">
        <v>7</v>
      </c>
      <c r="I303" s="6" t="s">
        <v>6</v>
      </c>
      <c r="J303" s="6" t="s">
        <v>494</v>
      </c>
      <c r="K303" s="6" t="s">
        <v>245</v>
      </c>
      <c r="L303" s="6">
        <v>19</v>
      </c>
    </row>
    <row r="304" spans="1:12" ht="24.75" customHeight="1" x14ac:dyDescent="0.5">
      <c r="A304" s="40" t="s">
        <v>211</v>
      </c>
      <c r="B304" s="40" t="s">
        <v>11</v>
      </c>
      <c r="C304" s="50" t="s">
        <v>72</v>
      </c>
      <c r="D304" s="51">
        <v>304</v>
      </c>
      <c r="E304" s="16" t="str">
        <f t="shared" si="11"/>
        <v>Pharmacy_Claims_Line+Member_Composite_ID</v>
      </c>
      <c r="F304" s="39" t="str">
        <f t="array" ref="F304">IF(AND($G$303:$G$337=""),"","X")</f>
        <v>X</v>
      </c>
      <c r="G304" s="25" t="s">
        <v>786</v>
      </c>
      <c r="H304" s="8" t="s">
        <v>7</v>
      </c>
      <c r="I304" s="6" t="s">
        <v>6</v>
      </c>
      <c r="J304" s="6" t="s">
        <v>550</v>
      </c>
      <c r="K304" s="6" t="s">
        <v>245</v>
      </c>
      <c r="L304" s="6">
        <v>19</v>
      </c>
    </row>
    <row r="305" spans="1:66" s="27" customFormat="1" ht="24.75" customHeight="1" x14ac:dyDescent="0.5">
      <c r="A305" s="40" t="s">
        <v>211</v>
      </c>
      <c r="B305" s="40" t="s">
        <v>11</v>
      </c>
      <c r="C305" s="50" t="s">
        <v>74</v>
      </c>
      <c r="D305" s="51">
        <v>305</v>
      </c>
      <c r="E305" s="16" t="str">
        <f t="shared" si="11"/>
        <v>Pharmacy_Claims_Line+Member_ID</v>
      </c>
      <c r="F305" s="39" t="str">
        <f t="array" ref="F305">IF(AND($G$303:$G$337=""),"","X")</f>
        <v>X</v>
      </c>
      <c r="G305" s="25" t="s">
        <v>786</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211</v>
      </c>
      <c r="B306" s="40" t="s">
        <v>11</v>
      </c>
      <c r="C306" s="50" t="s">
        <v>733</v>
      </c>
      <c r="D306" s="51">
        <v>306</v>
      </c>
      <c r="E306" s="16" t="str">
        <f>A306&amp;"+"&amp;C306</f>
        <v>Pharmacy_Claims_Line+Prescribing_Provider_ID</v>
      </c>
      <c r="F306" s="39" t="str">
        <f t="array" ref="F306">IF(AND($G$303:$G$337=""),"","X")</f>
        <v>X</v>
      </c>
      <c r="G306" s="25" t="s">
        <v>786</v>
      </c>
      <c r="H306" s="8" t="s">
        <v>7</v>
      </c>
      <c r="I306" s="6"/>
      <c r="J306" s="6" t="s">
        <v>761</v>
      </c>
      <c r="K306" s="6" t="s">
        <v>245</v>
      </c>
      <c r="L306" s="6">
        <v>19</v>
      </c>
    </row>
    <row r="307" spans="1:66" ht="24.75" customHeight="1" x14ac:dyDescent="0.5">
      <c r="A307" s="40" t="s">
        <v>211</v>
      </c>
      <c r="B307" s="40" t="s">
        <v>16</v>
      </c>
      <c r="C307" s="50" t="s">
        <v>355</v>
      </c>
      <c r="D307" s="51">
        <v>307</v>
      </c>
      <c r="E307" s="16" t="str">
        <f t="shared" si="11"/>
        <v>Pharmacy_Claims_Line+Fill_Dt</v>
      </c>
      <c r="F307" s="39"/>
      <c r="G307" s="25" t="s">
        <v>786</v>
      </c>
      <c r="H307" s="8" t="s">
        <v>5</v>
      </c>
      <c r="I307" s="6" t="s">
        <v>162</v>
      </c>
      <c r="J307" s="6" t="s">
        <v>507</v>
      </c>
      <c r="K307" s="6" t="s">
        <v>16</v>
      </c>
      <c r="L307" s="6">
        <v>10</v>
      </c>
    </row>
    <row r="308" spans="1:66" ht="24.75" customHeight="1" x14ac:dyDescent="0.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5">
      <c r="A311" s="40" t="s">
        <v>211</v>
      </c>
      <c r="B311" s="40" t="s">
        <v>34</v>
      </c>
      <c r="C311" s="50" t="s">
        <v>41</v>
      </c>
      <c r="D311" s="51">
        <v>311</v>
      </c>
      <c r="E311" s="16" t="str">
        <f t="shared" si="11"/>
        <v>Pharmacy_Claims_Line+Charge_Amt</v>
      </c>
      <c r="F311" s="39"/>
      <c r="G311" s="25"/>
      <c r="H311" s="8" t="s">
        <v>7</v>
      </c>
      <c r="I311" s="6" t="s">
        <v>158</v>
      </c>
      <c r="J311" s="6" t="s">
        <v>763</v>
      </c>
      <c r="K311" s="6" t="s">
        <v>246</v>
      </c>
      <c r="L311" s="6">
        <v>18</v>
      </c>
    </row>
    <row r="312" spans="1:66" ht="24.75" customHeight="1" x14ac:dyDescent="0.5">
      <c r="A312" s="40" t="s">
        <v>211</v>
      </c>
      <c r="B312" s="40" t="s">
        <v>34</v>
      </c>
      <c r="C312" s="50" t="s">
        <v>47</v>
      </c>
      <c r="D312" s="51">
        <v>312</v>
      </c>
      <c r="E312" s="16" t="str">
        <f t="shared" si="11"/>
        <v>Pharmacy_Claims_Line+Coinsurance_Amt</v>
      </c>
      <c r="F312" s="39"/>
      <c r="G312" s="25" t="s">
        <v>786</v>
      </c>
      <c r="H312" s="8" t="s">
        <v>564</v>
      </c>
      <c r="I312" s="6" t="s">
        <v>160</v>
      </c>
      <c r="J312" s="6" t="s">
        <v>266</v>
      </c>
      <c r="K312" s="6" t="s">
        <v>246</v>
      </c>
      <c r="L312" s="6">
        <v>18</v>
      </c>
    </row>
    <row r="313" spans="1:66" ht="24.75" customHeight="1" x14ac:dyDescent="0.5">
      <c r="A313" s="40" t="s">
        <v>211</v>
      </c>
      <c r="B313" s="40" t="s">
        <v>34</v>
      </c>
      <c r="C313" s="50" t="s">
        <v>49</v>
      </c>
      <c r="D313" s="51">
        <v>313</v>
      </c>
      <c r="E313" s="16" t="str">
        <f t="shared" si="11"/>
        <v>Pharmacy_Claims_Line+Copay_Amt</v>
      </c>
      <c r="F313" s="39"/>
      <c r="G313" s="25" t="s">
        <v>786</v>
      </c>
      <c r="H313" s="8" t="s">
        <v>564</v>
      </c>
      <c r="I313" s="6" t="s">
        <v>161</v>
      </c>
      <c r="J313" s="6" t="s">
        <v>259</v>
      </c>
      <c r="K313" s="6" t="s">
        <v>246</v>
      </c>
      <c r="L313" s="6">
        <v>18</v>
      </c>
    </row>
    <row r="314" spans="1:66" ht="24.75" customHeight="1" x14ac:dyDescent="0.5">
      <c r="A314" s="40" t="s">
        <v>211</v>
      </c>
      <c r="B314" s="40" t="s">
        <v>34</v>
      </c>
      <c r="C314" s="50" t="s">
        <v>51</v>
      </c>
      <c r="D314" s="51">
        <v>314</v>
      </c>
      <c r="E314" s="16" t="str">
        <f t="shared" si="11"/>
        <v>Pharmacy_Claims_Line+Deductible_Amt</v>
      </c>
      <c r="F314" s="39"/>
      <c r="G314" s="25" t="s">
        <v>786</v>
      </c>
      <c r="H314" s="8" t="s">
        <v>564</v>
      </c>
      <c r="I314" s="6" t="s">
        <v>163</v>
      </c>
      <c r="J314" s="6" t="s">
        <v>390</v>
      </c>
      <c r="K314" s="6" t="s">
        <v>246</v>
      </c>
      <c r="L314" s="6">
        <v>18</v>
      </c>
    </row>
    <row r="315" spans="1:66" ht="24.75" customHeight="1" x14ac:dyDescent="0.5">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5">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5">
      <c r="A317" s="40" t="s">
        <v>211</v>
      </c>
      <c r="B317" s="40" t="s">
        <v>34</v>
      </c>
      <c r="C317" s="50" t="s">
        <v>76</v>
      </c>
      <c r="D317" s="51">
        <v>317</v>
      </c>
      <c r="E317" s="16" t="str">
        <f t="shared" si="11"/>
        <v>Pharmacy_Claims_Line+Member_Liability_Amt</v>
      </c>
      <c r="F317" s="39"/>
      <c r="G317" s="25" t="s">
        <v>786</v>
      </c>
      <c r="H317" s="8" t="s">
        <v>564</v>
      </c>
      <c r="I317" s="6" t="s">
        <v>6</v>
      </c>
      <c r="J317" s="6" t="s">
        <v>506</v>
      </c>
      <c r="K317" s="6" t="s">
        <v>246</v>
      </c>
      <c r="L317" s="6">
        <v>22</v>
      </c>
    </row>
    <row r="318" spans="1:66" ht="24.75" customHeight="1" x14ac:dyDescent="0.5">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24.75" customHeight="1" x14ac:dyDescent="0.5">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5">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5">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5">
      <c r="A322" s="40" t="s">
        <v>211</v>
      </c>
      <c r="B322" s="40" t="s">
        <v>95</v>
      </c>
      <c r="C322" s="6" t="s">
        <v>179</v>
      </c>
      <c r="D322" s="51">
        <v>322</v>
      </c>
      <c r="E322" s="16" t="str">
        <f t="shared" si="11"/>
        <v>Pharmacy_Claims_Line+Drug_Nm</v>
      </c>
      <c r="F322" s="39"/>
      <c r="G322" s="25" t="s">
        <v>786</v>
      </c>
      <c r="H322" s="8" t="s">
        <v>7</v>
      </c>
      <c r="I322" s="6" t="s">
        <v>180</v>
      </c>
      <c r="J322" s="6" t="s">
        <v>181</v>
      </c>
      <c r="K322" s="6" t="s">
        <v>244</v>
      </c>
      <c r="L322" s="6">
        <v>80</v>
      </c>
    </row>
    <row r="323" spans="1:12" ht="24.75" customHeight="1" x14ac:dyDescent="0.5">
      <c r="A323" s="40" t="s">
        <v>211</v>
      </c>
      <c r="B323" s="40" t="s">
        <v>95</v>
      </c>
      <c r="C323" s="6" t="s">
        <v>96</v>
      </c>
      <c r="D323" s="51">
        <v>323</v>
      </c>
      <c r="E323" s="16" t="str">
        <f t="shared" si="11"/>
        <v>Pharmacy_Claims_Line+NDC_Cd</v>
      </c>
      <c r="F323" s="39"/>
      <c r="G323" s="25" t="s">
        <v>786</v>
      </c>
      <c r="H323" s="8" t="s">
        <v>7</v>
      </c>
      <c r="I323" s="6" t="s">
        <v>185</v>
      </c>
      <c r="J323" s="6" t="s">
        <v>288</v>
      </c>
      <c r="K323" s="6" t="s">
        <v>255</v>
      </c>
      <c r="L323" s="6">
        <v>11</v>
      </c>
    </row>
    <row r="324" spans="1:12" ht="24.75" customHeight="1" x14ac:dyDescent="0.5">
      <c r="A324" s="40" t="s">
        <v>211</v>
      </c>
      <c r="B324" s="40" t="s">
        <v>95</v>
      </c>
      <c r="C324" s="50" t="s">
        <v>744</v>
      </c>
      <c r="D324" s="51">
        <v>324</v>
      </c>
      <c r="E324" s="16" t="str">
        <f t="shared" si="11"/>
        <v>Pharmacy_Claims_Line+Compound_Drug_Name</v>
      </c>
      <c r="F324" s="39"/>
      <c r="G324" s="25" t="s">
        <v>786</v>
      </c>
      <c r="H324" s="8" t="s">
        <v>7</v>
      </c>
      <c r="I324" s="6" t="s">
        <v>745</v>
      </c>
      <c r="J324" s="6" t="s">
        <v>749</v>
      </c>
      <c r="K324" s="6" t="s">
        <v>244</v>
      </c>
      <c r="L324" s="6">
        <v>80</v>
      </c>
    </row>
    <row r="325" spans="1:12" ht="24.75" customHeight="1" x14ac:dyDescent="0.5">
      <c r="A325" s="40" t="s">
        <v>211</v>
      </c>
      <c r="B325" s="40" t="s">
        <v>4</v>
      </c>
      <c r="C325" s="6" t="s">
        <v>171</v>
      </c>
      <c r="D325" s="51">
        <v>325</v>
      </c>
      <c r="E325" s="16" t="str">
        <f t="shared" ref="E325:E355" si="12">A325&amp;"+"&amp;C325</f>
        <v>Pharmacy_Claims_Line+Compound_Drug_Ind</v>
      </c>
      <c r="F325" s="39"/>
      <c r="G325" s="25" t="s">
        <v>786</v>
      </c>
      <c r="H325" s="8" t="s">
        <v>7</v>
      </c>
      <c r="I325" s="6" t="s">
        <v>172</v>
      </c>
      <c r="J325" s="6" t="s">
        <v>569</v>
      </c>
      <c r="K325" s="6" t="s">
        <v>244</v>
      </c>
      <c r="L325" s="6">
        <v>1</v>
      </c>
    </row>
    <row r="326" spans="1:12" ht="24.75" customHeight="1" x14ac:dyDescent="0.5">
      <c r="A326" s="40" t="s">
        <v>211</v>
      </c>
      <c r="B326" s="40" t="s">
        <v>4</v>
      </c>
      <c r="C326" s="6" t="s">
        <v>173</v>
      </c>
      <c r="D326" s="51">
        <v>326</v>
      </c>
      <c r="E326" s="16" t="str">
        <f t="shared" si="12"/>
        <v>Pharmacy_Claims_Line+Days_Supply</v>
      </c>
      <c r="F326" s="39"/>
      <c r="G326" s="25" t="s">
        <v>786</v>
      </c>
      <c r="H326" s="8" t="s">
        <v>7</v>
      </c>
      <c r="I326" s="6" t="s">
        <v>174</v>
      </c>
      <c r="J326" s="6" t="s">
        <v>287</v>
      </c>
      <c r="K326" s="6" t="s">
        <v>245</v>
      </c>
      <c r="L326" s="6">
        <v>19</v>
      </c>
    </row>
    <row r="327" spans="1:12" ht="24.75" customHeight="1" x14ac:dyDescent="0.5">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5">
      <c r="A328" s="40" t="s">
        <v>211</v>
      </c>
      <c r="B328" s="40" t="s">
        <v>4</v>
      </c>
      <c r="C328" s="6" t="s">
        <v>675</v>
      </c>
      <c r="D328" s="51">
        <v>328</v>
      </c>
      <c r="E328" s="16" t="str">
        <f t="shared" si="12"/>
        <v>Pharmacy_Claims_Line+Generic_Drug_Ind</v>
      </c>
      <c r="F328" s="39"/>
      <c r="G328" s="25" t="s">
        <v>786</v>
      </c>
      <c r="H328" s="8" t="s">
        <v>7</v>
      </c>
      <c r="I328" s="6" t="s">
        <v>182</v>
      </c>
      <c r="J328" s="6" t="s">
        <v>573</v>
      </c>
      <c r="K328" s="6" t="s">
        <v>255</v>
      </c>
      <c r="L328" s="6">
        <v>1</v>
      </c>
    </row>
    <row r="329" spans="1:12" ht="24.75" customHeight="1" x14ac:dyDescent="0.5">
      <c r="A329" s="40" t="s">
        <v>211</v>
      </c>
      <c r="B329" s="40" t="s">
        <v>4</v>
      </c>
      <c r="C329" s="6" t="s">
        <v>93</v>
      </c>
      <c r="D329" s="51">
        <v>329</v>
      </c>
      <c r="E329" s="16" t="str">
        <f t="shared" si="12"/>
        <v>Pharmacy_Claims_Line+Line_No</v>
      </c>
      <c r="F329" s="39" t="str">
        <f t="array" ref="F329">IF(AND($G$303:$G$337=""),"","X")</f>
        <v>X</v>
      </c>
      <c r="G329" s="25" t="s">
        <v>786</v>
      </c>
      <c r="H329" s="8" t="s">
        <v>7</v>
      </c>
      <c r="I329" s="6" t="s">
        <v>6</v>
      </c>
      <c r="J329" s="6" t="s">
        <v>270</v>
      </c>
      <c r="K329" s="6" t="s">
        <v>245</v>
      </c>
      <c r="L329" s="6">
        <v>19</v>
      </c>
    </row>
    <row r="330" spans="1:12" ht="24.75" customHeight="1" x14ac:dyDescent="0.5">
      <c r="A330" s="40" t="s">
        <v>211</v>
      </c>
      <c r="B330" s="40" t="s">
        <v>4</v>
      </c>
      <c r="C330" s="6" t="s">
        <v>43</v>
      </c>
      <c r="D330" s="51">
        <v>330</v>
      </c>
      <c r="E330" s="16" t="str">
        <f t="shared" si="12"/>
        <v>Pharmacy_Claims_Line+Claim_Status_Cd</v>
      </c>
      <c r="F330" s="39"/>
      <c r="G330" s="25" t="s">
        <v>786</v>
      </c>
      <c r="H330" s="8" t="s">
        <v>7</v>
      </c>
      <c r="I330" s="6" t="s">
        <v>159</v>
      </c>
      <c r="J330" s="6" t="s">
        <v>396</v>
      </c>
      <c r="K330" s="6" t="s">
        <v>244</v>
      </c>
      <c r="L330" s="6">
        <v>2</v>
      </c>
    </row>
    <row r="331" spans="1:12" ht="24.75" customHeight="1" x14ac:dyDescent="0.5">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5">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5">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24.75" customHeight="1" x14ac:dyDescent="0.5">
      <c r="A334" s="40" t="s">
        <v>211</v>
      </c>
      <c r="B334" s="40" t="s">
        <v>4</v>
      </c>
      <c r="C334" s="50" t="s">
        <v>691</v>
      </c>
      <c r="D334" s="51">
        <v>334</v>
      </c>
      <c r="E334" s="16" t="str">
        <f t="shared" si="12"/>
        <v>Pharmacy_Claims_Line+Claim_Line_Type</v>
      </c>
      <c r="F334" s="39"/>
      <c r="G334" s="25" t="s">
        <v>786</v>
      </c>
      <c r="H334" s="8" t="s">
        <v>7</v>
      </c>
      <c r="I334" s="6" t="s">
        <v>737</v>
      </c>
      <c r="J334" s="6" t="s">
        <v>746</v>
      </c>
      <c r="K334" s="6" t="s">
        <v>255</v>
      </c>
      <c r="L334" s="6">
        <v>1</v>
      </c>
    </row>
    <row r="335" spans="1:12" ht="24.75" customHeight="1" x14ac:dyDescent="0.5">
      <c r="A335" s="40" t="s">
        <v>211</v>
      </c>
      <c r="B335" s="40" t="s">
        <v>4</v>
      </c>
      <c r="C335" s="50" t="s">
        <v>738</v>
      </c>
      <c r="D335" s="51">
        <v>335</v>
      </c>
      <c r="E335" s="16" t="str">
        <f t="shared" si="12"/>
        <v>Pharmacy_Claims_Line+Formulary_Ind</v>
      </c>
      <c r="F335" s="39"/>
      <c r="G335" s="25"/>
      <c r="H335" s="8" t="s">
        <v>7</v>
      </c>
      <c r="I335" s="6" t="s">
        <v>739</v>
      </c>
      <c r="J335" s="6" t="s">
        <v>750</v>
      </c>
      <c r="K335" s="6" t="s">
        <v>255</v>
      </c>
      <c r="L335" s="6">
        <v>1</v>
      </c>
    </row>
    <row r="336" spans="1:12" ht="24.75" customHeight="1" x14ac:dyDescent="0.5">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5">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5">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5">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5">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5">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5">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5">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5">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5">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5">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5">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5">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5">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5">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5">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5">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5">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5">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5">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5">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5">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5">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5">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5">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5">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5">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5">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5">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5">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5">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5">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5">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5">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5">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5">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5">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5">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5">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5">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5">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5">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5">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5">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5">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5">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5">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5">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5">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5">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5">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5">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5">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5">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5">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5">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5">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5">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5">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5">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5">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5">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5">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5">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5">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5">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5">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5">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5">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5">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5">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5">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5">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5">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5">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5">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5">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5">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5">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5">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5">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5">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5">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5">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5">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5">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5">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5">
      <c r="A448" s="40" t="s">
        <v>596</v>
      </c>
      <c r="B448" s="40" t="s">
        <v>4</v>
      </c>
      <c r="C448" s="50"/>
      <c r="D448" s="51">
        <v>448</v>
      </c>
      <c r="E448" s="16" t="str">
        <f t="shared" si="15"/>
        <v>DIM_Places_of_Service+</v>
      </c>
      <c r="F448" s="39" t="str">
        <f>IF(AND(G417="",G104=""),"","X")</f>
        <v>X</v>
      </c>
      <c r="G448" s="25" t="s">
        <v>786</v>
      </c>
      <c r="H448" s="8" t="s">
        <v>7</v>
      </c>
      <c r="I448" s="6"/>
      <c r="J448" s="6" t="s">
        <v>656</v>
      </c>
      <c r="K448" s="6"/>
      <c r="L448" s="6"/>
    </row>
    <row r="449" spans="1:66" s="27" customFormat="1" ht="24.75" customHeight="1" x14ac:dyDescent="0.5">
      <c r="A449" s="40" t="s">
        <v>597</v>
      </c>
      <c r="B449" s="40" t="s">
        <v>4</v>
      </c>
      <c r="C449" s="50"/>
      <c r="D449" s="51">
        <v>449</v>
      </c>
      <c r="E449" s="16" t="str">
        <f t="shared" si="15"/>
        <v>DIM_Claim_Statuses+</v>
      </c>
      <c r="F449" s="39" t="str">
        <f>IF(AND($G$50="",$G$103="",$G$290="",$G$330="",$G$369= "",$G$416= ""),"","X")</f>
        <v>X</v>
      </c>
      <c r="G449" s="25" t="s">
        <v>786</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598</v>
      </c>
      <c r="B450" s="40" t="s">
        <v>4</v>
      </c>
      <c r="C450" s="50"/>
      <c r="D450" s="51">
        <v>450</v>
      </c>
      <c r="E450" s="16" t="str">
        <f t="shared" si="15"/>
        <v>DIM_Discharge_Statuses+</v>
      </c>
      <c r="F450" s="39" t="str">
        <f>IF(AND(G55=""),"","X")</f>
        <v>X</v>
      </c>
      <c r="G450" s="25" t="s">
        <v>786</v>
      </c>
      <c r="H450" s="8" t="s">
        <v>7</v>
      </c>
      <c r="I450" s="6"/>
      <c r="J450" s="6" t="s">
        <v>658</v>
      </c>
      <c r="K450" s="6"/>
      <c r="L450" s="6"/>
    </row>
    <row r="451" spans="1:66" ht="24.75" customHeight="1" x14ac:dyDescent="0.5">
      <c r="A451" s="40" t="s">
        <v>599</v>
      </c>
      <c r="B451" s="40" t="s">
        <v>4</v>
      </c>
      <c r="C451" s="50"/>
      <c r="D451" s="51">
        <v>451</v>
      </c>
      <c r="E451" s="16" t="str">
        <f t="shared" si="15"/>
        <v>DIM_Line_of_Business_Desc+</v>
      </c>
      <c r="F451" s="39" t="str">
        <f>IF(AND($G$62="",$G$204="",$G$295="",$G$377=""),"","X")</f>
        <v>X</v>
      </c>
      <c r="G451" s="25" t="s">
        <v>786</v>
      </c>
      <c r="H451" s="8" t="s">
        <v>7</v>
      </c>
      <c r="I451" s="6"/>
      <c r="J451" s="6" t="s">
        <v>782</v>
      </c>
      <c r="K451" s="6"/>
      <c r="L451" s="6"/>
    </row>
    <row r="452" spans="1:66" ht="24.75" customHeight="1" x14ac:dyDescent="0.5">
      <c r="A452" s="40" t="s">
        <v>600</v>
      </c>
      <c r="B452" s="40" t="s">
        <v>4</v>
      </c>
      <c r="C452" s="50"/>
      <c r="D452" s="51">
        <v>452</v>
      </c>
      <c r="E452" s="16" t="str">
        <f t="shared" si="15"/>
        <v>DIM_Ethnicities+</v>
      </c>
      <c r="F452" s="39" t="str">
        <f>IF(AND($G$231="",$G$232="",$G$251="",$G$252=""),"","X")</f>
        <v>X</v>
      </c>
      <c r="G452" s="25" t="s">
        <v>786</v>
      </c>
      <c r="H452" s="8" t="s">
        <v>7</v>
      </c>
      <c r="I452" s="6"/>
      <c r="J452" s="6" t="s">
        <v>659</v>
      </c>
      <c r="K452" s="6"/>
      <c r="L452" s="6"/>
    </row>
    <row r="453" spans="1:66" ht="24.75" customHeight="1" x14ac:dyDescent="0.5">
      <c r="A453" s="40" t="s">
        <v>601</v>
      </c>
      <c r="B453" s="40" t="s">
        <v>4</v>
      </c>
      <c r="C453" s="50"/>
      <c r="D453" s="51">
        <v>453</v>
      </c>
      <c r="E453" s="16" t="str">
        <f t="shared" si="15"/>
        <v>DIM_HSR+</v>
      </c>
      <c r="F453" s="39" t="str">
        <f>IF(AND($G$182="",$G$229="",$G$249=""),"","X")</f>
        <v/>
      </c>
      <c r="G453" s="25"/>
      <c r="H453" s="8" t="s">
        <v>7</v>
      </c>
      <c r="I453" s="6"/>
      <c r="J453" s="6" t="s">
        <v>660</v>
      </c>
      <c r="K453" s="6"/>
      <c r="L453" s="6"/>
    </row>
    <row r="454" spans="1:66" ht="24.75" customHeight="1" x14ac:dyDescent="0.5">
      <c r="A454" s="40" t="s">
        <v>602</v>
      </c>
      <c r="B454" s="40" t="s">
        <v>4</v>
      </c>
      <c r="C454" s="50"/>
      <c r="D454" s="51">
        <v>454</v>
      </c>
      <c r="E454" s="16" t="str">
        <f t="shared" si="15"/>
        <v>DIM_Races+</v>
      </c>
      <c r="F454" s="39" t="str">
        <f>IF(AND(G239="",G240="", G258="",G259=""),"","X")</f>
        <v>X</v>
      </c>
      <c r="G454" s="25" t="s">
        <v>786</v>
      </c>
      <c r="H454" s="8" t="s">
        <v>7</v>
      </c>
      <c r="I454" s="6"/>
      <c r="J454" s="6" t="s">
        <v>661</v>
      </c>
      <c r="K454" s="6"/>
      <c r="L454" s="6"/>
    </row>
    <row r="455" spans="1:66" ht="24.75" customHeight="1" x14ac:dyDescent="0.5">
      <c r="A455" s="40" t="s">
        <v>603</v>
      </c>
      <c r="B455" s="40" t="s">
        <v>4</v>
      </c>
      <c r="C455" s="50"/>
      <c r="D455" s="51">
        <v>455</v>
      </c>
      <c r="E455" s="16" t="str">
        <f t="shared" si="15"/>
        <v>DIM_Coverage_Levels+</v>
      </c>
      <c r="F455" s="39" t="str">
        <f>IF(AND(G199=""),"","X")</f>
        <v>X</v>
      </c>
      <c r="G455" s="25" t="s">
        <v>786</v>
      </c>
      <c r="H455" s="8" t="s">
        <v>7</v>
      </c>
      <c r="I455" s="6"/>
      <c r="J455" s="6" t="s">
        <v>662</v>
      </c>
      <c r="K455" s="6"/>
      <c r="L455" s="6"/>
    </row>
    <row r="456" spans="1:66" ht="24.75" customHeight="1" x14ac:dyDescent="0.5">
      <c r="A456" s="40" t="s">
        <v>604</v>
      </c>
      <c r="B456" s="40" t="s">
        <v>4</v>
      </c>
      <c r="C456" s="50"/>
      <c r="D456" s="51">
        <v>456</v>
      </c>
      <c r="E456" s="16" t="str">
        <f t="shared" si="15"/>
        <v>DIM_Coverage_Types+</v>
      </c>
      <c r="F456" s="39" t="str">
        <f>IF(AND(G200=""),"","X")</f>
        <v>X</v>
      </c>
      <c r="G456" s="25" t="s">
        <v>786</v>
      </c>
      <c r="H456" s="8" t="s">
        <v>7</v>
      </c>
      <c r="I456" s="6"/>
      <c r="J456" s="6" t="s">
        <v>663</v>
      </c>
      <c r="K456" s="6"/>
      <c r="L456" s="6"/>
    </row>
    <row r="457" spans="1:66" ht="24.75" x14ac:dyDescent="0.5">
      <c r="A457" s="40" t="s">
        <v>605</v>
      </c>
      <c r="B457" s="40" t="s">
        <v>4</v>
      </c>
      <c r="C457" s="50"/>
      <c r="D457" s="51">
        <v>457</v>
      </c>
      <c r="E457" s="16" t="str">
        <f t="shared" si="15"/>
        <v>DIM_Market_Categories+</v>
      </c>
      <c r="F457" s="39" t="str">
        <f>IF(AND(G205=""),"","X")</f>
        <v>X</v>
      </c>
      <c r="G457" s="25" t="s">
        <v>786</v>
      </c>
      <c r="H457" s="8" t="s">
        <v>7</v>
      </c>
      <c r="I457" s="6"/>
      <c r="J457" s="6" t="s">
        <v>664</v>
      </c>
      <c r="K457" s="6"/>
      <c r="L457" s="6"/>
    </row>
    <row r="458" spans="1:66" ht="24.75" x14ac:dyDescent="0.5">
      <c r="A458" s="40" t="s">
        <v>607</v>
      </c>
      <c r="B458" s="40" t="s">
        <v>4</v>
      </c>
      <c r="C458" s="50"/>
      <c r="D458" s="51">
        <v>458</v>
      </c>
      <c r="E458" s="16" t="str">
        <f t="shared" si="15"/>
        <v>DIM_Relationship_Codes+</v>
      </c>
      <c r="F458" s="39" t="str">
        <f>IF(AND(G235="",G255=""),"","X")</f>
        <v>X</v>
      </c>
      <c r="G458" s="25" t="s">
        <v>786</v>
      </c>
      <c r="H458" s="8" t="s">
        <v>7</v>
      </c>
      <c r="I458" s="6"/>
      <c r="J458" s="6" t="s">
        <v>665</v>
      </c>
      <c r="K458" s="6"/>
      <c r="L458" s="6"/>
    </row>
    <row r="459" spans="1:66" ht="24.75" x14ac:dyDescent="0.5">
      <c r="A459" s="40" t="s">
        <v>606</v>
      </c>
      <c r="B459" s="40" t="s">
        <v>4</v>
      </c>
      <c r="C459" s="50"/>
      <c r="D459" s="51">
        <v>459</v>
      </c>
      <c r="E459" s="16" t="str">
        <f t="shared" si="15"/>
        <v>DIM_Urban_Rural_Frontier+</v>
      </c>
      <c r="F459" s="39" t="str">
        <f>IF(AND(G181=""),"","X")</f>
        <v/>
      </c>
      <c r="G459" s="25"/>
      <c r="H459" s="8" t="s">
        <v>7</v>
      </c>
      <c r="I459" s="6"/>
      <c r="J459" s="6" t="s">
        <v>666</v>
      </c>
      <c r="K459" s="6"/>
      <c r="L459" s="6"/>
    </row>
    <row r="460" spans="1:66" ht="22.15" customHeight="1" x14ac:dyDescent="0.5">
      <c r="A460" s="40" t="s">
        <v>781</v>
      </c>
      <c r="B460" s="40" t="s">
        <v>4</v>
      </c>
      <c r="C460" s="50"/>
      <c r="D460" s="51">
        <v>460</v>
      </c>
      <c r="E460" s="16" t="str">
        <f t="shared" si="15"/>
        <v>DIM_Dx_Type+</v>
      </c>
      <c r="F460" s="39" t="str">
        <f>IF(AND(G182=""),"","X")</f>
        <v/>
      </c>
      <c r="G460" s="25" t="s">
        <v>786</v>
      </c>
      <c r="H460" s="8" t="s">
        <v>7</v>
      </c>
      <c r="I460" s="6"/>
      <c r="J460" s="6" t="s">
        <v>783</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66" x14ac:dyDescent="0.25">
      <c r="A465" s="54"/>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x14ac:dyDescent="0.25">
      <c r="A466" s="5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x14ac:dyDescent="0.25">
      <c r="A467" s="5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x14ac:dyDescent="0.25">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x14ac:dyDescent="0.2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sheetData>
  <sheetProtection algorithmName="SHA-512" hashValue="+Qtd+MOwOVNvQ/k+6ZgGjH+/Rbdtk9DD2e07VScon20EkC0QqJR60YKV+cEbVSD7wm03DqlmoEIOlCc3Jk8/Zg==" saltValue="LMZkIDVYaEQOlseJjsxrNw=="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5" zoomScaleNormal="75" workbookViewId="0">
      <selection activeCell="G11" sqref="G11"/>
    </sheetView>
  </sheetViews>
  <sheetFormatPr defaultColWidth="8.7109375"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1" t="s">
        <v>780</v>
      </c>
      <c r="B1" s="60"/>
      <c r="C1" s="60"/>
      <c r="D1" s="60"/>
      <c r="E1" s="60"/>
      <c r="F1" s="60"/>
      <c r="G1" s="60"/>
      <c r="H1" s="60"/>
      <c r="I1" s="60"/>
      <c r="J1" s="60"/>
      <c r="K1" s="60"/>
    </row>
    <row r="2" spans="1:11" ht="53.6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1" zoomScale="75" zoomScaleNormal="75" workbookViewId="0">
      <selection activeCell="C31" sqref="C31"/>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2" t="s">
        <v>778</v>
      </c>
      <c r="B1" s="63"/>
      <c r="C1" s="63"/>
      <c r="D1" s="63"/>
    </row>
    <row r="2" spans="1:5" ht="58.5" x14ac:dyDescent="0.4">
      <c r="A2" s="69" t="s">
        <v>557</v>
      </c>
      <c r="B2" s="42" t="s">
        <v>760</v>
      </c>
      <c r="C2" s="72" t="s">
        <v>788</v>
      </c>
      <c r="D2" s="73"/>
    </row>
    <row r="3" spans="1:5" ht="39" x14ac:dyDescent="0.4">
      <c r="A3" s="70"/>
      <c r="B3" s="42" t="s">
        <v>755</v>
      </c>
      <c r="C3" s="72"/>
      <c r="D3" s="73"/>
      <c r="E3" s="32"/>
    </row>
    <row r="4" spans="1:5" ht="39" x14ac:dyDescent="0.4">
      <c r="A4" s="70"/>
      <c r="B4" s="42" t="s">
        <v>756</v>
      </c>
      <c r="C4" s="64" t="s">
        <v>785</v>
      </c>
      <c r="D4" s="65"/>
      <c r="E4" s="32"/>
    </row>
    <row r="5" spans="1:5" ht="39" x14ac:dyDescent="0.4">
      <c r="A5" s="70"/>
      <c r="B5" s="42" t="s">
        <v>757</v>
      </c>
      <c r="C5" s="64"/>
      <c r="D5" s="65"/>
      <c r="E5" s="32"/>
    </row>
    <row r="6" spans="1:5" ht="39" x14ac:dyDescent="0.4">
      <c r="A6" s="70"/>
      <c r="B6" s="42" t="s">
        <v>758</v>
      </c>
      <c r="C6" s="64"/>
      <c r="D6" s="65"/>
      <c r="E6" s="32"/>
    </row>
    <row r="7" spans="1:5" ht="39.75" thickBot="1" x14ac:dyDescent="0.45">
      <c r="A7" s="71"/>
      <c r="B7" s="42" t="s">
        <v>759</v>
      </c>
      <c r="C7" s="74" t="s">
        <v>789</v>
      </c>
      <c r="D7" s="75"/>
    </row>
    <row r="8" spans="1:5" ht="25.5" thickBot="1" x14ac:dyDescent="0.55000000000000004">
      <c r="A8" s="76" t="s">
        <v>621</v>
      </c>
      <c r="B8" s="78" t="s">
        <v>191</v>
      </c>
      <c r="C8" s="34" t="s">
        <v>622</v>
      </c>
      <c r="D8" s="34" t="s">
        <v>633</v>
      </c>
    </row>
    <row r="9" spans="1:5" ht="48" thickBot="1" x14ac:dyDescent="0.3">
      <c r="A9" s="77"/>
      <c r="B9" s="79"/>
      <c r="C9" s="46" t="s">
        <v>754</v>
      </c>
      <c r="D9" s="47" t="s">
        <v>632</v>
      </c>
    </row>
    <row r="10" spans="1:5" ht="25.5" thickBot="1" x14ac:dyDescent="0.55000000000000004">
      <c r="A10" s="67" t="s">
        <v>519</v>
      </c>
      <c r="B10" s="68"/>
      <c r="C10" s="9" t="s">
        <v>623</v>
      </c>
      <c r="D10" s="9" t="s">
        <v>623</v>
      </c>
    </row>
    <row r="11" spans="1:5" ht="31.5" x14ac:dyDescent="0.25">
      <c r="A11" s="43" t="s">
        <v>199</v>
      </c>
      <c r="B11" s="44" t="s">
        <v>777</v>
      </c>
      <c r="C11" s="12" t="s">
        <v>787</v>
      </c>
      <c r="D11" s="12"/>
    </row>
    <row r="12" spans="1:5" ht="31.5" x14ac:dyDescent="0.25">
      <c r="A12" s="45" t="s">
        <v>520</v>
      </c>
      <c r="B12" s="44" t="s">
        <v>559</v>
      </c>
      <c r="C12" s="12"/>
      <c r="D12" s="12"/>
    </row>
    <row r="13" spans="1:5" ht="16.5" thickBot="1" x14ac:dyDescent="0.3">
      <c r="A13" s="45" t="s">
        <v>548</v>
      </c>
      <c r="B13" s="44" t="s">
        <v>558</v>
      </c>
      <c r="C13" s="12"/>
      <c r="D13" s="17"/>
    </row>
    <row r="14" spans="1:5" ht="25.5" thickBot="1" x14ac:dyDescent="0.55000000000000004">
      <c r="A14" s="67" t="s">
        <v>624</v>
      </c>
      <c r="B14" s="68"/>
      <c r="C14" s="10" t="s">
        <v>634</v>
      </c>
      <c r="D14" s="10" t="s">
        <v>634</v>
      </c>
    </row>
    <row r="15" spans="1:5" ht="31.5" x14ac:dyDescent="0.25">
      <c r="A15" s="48" t="s">
        <v>203</v>
      </c>
      <c r="B15" s="49" t="s">
        <v>204</v>
      </c>
      <c r="C15" s="13"/>
      <c r="D15" s="13"/>
    </row>
    <row r="16" spans="1:5" ht="31.5" x14ac:dyDescent="0.25">
      <c r="A16" s="43" t="s">
        <v>517</v>
      </c>
      <c r="B16" s="44" t="s">
        <v>544</v>
      </c>
      <c r="C16" s="44" t="s">
        <v>544</v>
      </c>
      <c r="D16" s="12"/>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784</v>
      </c>
      <c r="D25" s="12"/>
    </row>
    <row r="26" spans="1:4" ht="31.5" x14ac:dyDescent="0.25">
      <c r="A26" s="43" t="s">
        <v>192</v>
      </c>
      <c r="B26" s="44" t="s">
        <v>193</v>
      </c>
      <c r="C26" s="59"/>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66"/>
      <c r="B32" s="66"/>
      <c r="C32" s="66"/>
      <c r="D32" s="66"/>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0" workbookViewId="0">
      <selection activeCell="A40" sqref="A40"/>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election activeCell="C32" sqref="C32"/>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t="str">
        <f>'Element Specifications'!G450</f>
        <v>X</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f>'Element Specifications'!G453</f>
        <v>0</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f>'Element Specifications'!G459</f>
        <v>0</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f>'Element Specifications'!G201</f>
        <v>0</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f>'Element Specifications'!G67</f>
        <v>0</v>
      </c>
    </row>
    <row r="154" spans="1:3" x14ac:dyDescent="0.25">
      <c r="A154" t="str">
        <f>'Element Specifications'!A39</f>
        <v>Medical_Claims_Header</v>
      </c>
      <c r="B154" t="str">
        <f>'Element Specifications'!C39</f>
        <v>Plan_Covered_Amt</v>
      </c>
      <c r="C154" s="38">
        <f>'Element Specifications'!G39</f>
        <v>0</v>
      </c>
    </row>
    <row r="155" spans="1:3" x14ac:dyDescent="0.25">
      <c r="A155" t="str">
        <f>'Element Specifications'!A40</f>
        <v>Medical_Claims_Header</v>
      </c>
      <c r="B155" t="str">
        <f>'Element Specifications'!C40</f>
        <v>Plan_Paid_Amt</v>
      </c>
      <c r="C155" s="38">
        <f>'Element Specifications'!G40</f>
        <v>0</v>
      </c>
    </row>
    <row r="156" spans="1:3" x14ac:dyDescent="0.25">
      <c r="A156" t="str">
        <f>'Element Specifications'!A41</f>
        <v>Medical_Claims_Header</v>
      </c>
      <c r="B156" t="str">
        <f>'Element Specifications'!C41</f>
        <v>Prepaid_Amt</v>
      </c>
      <c r="C156" s="38">
        <f>'Element Specifications'!G41</f>
        <v>0</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f>'Element Specifications'!G49</f>
        <v>0</v>
      </c>
    </row>
    <row r="177" spans="1:3" x14ac:dyDescent="0.25">
      <c r="A177" t="str">
        <f>'Element Specifications'!A34</f>
        <v>Medical_Claims_Header</v>
      </c>
      <c r="B177" t="str">
        <f>'Element Specifications'!C34</f>
        <v>Charge_Amt</v>
      </c>
      <c r="C177" s="38">
        <f>'Element Specifications'!G34</f>
        <v>0</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f>'Element Specifications'!G52</f>
        <v>0</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f>'Element Specifications'!G53</f>
        <v>0</v>
      </c>
    </row>
    <row r="186" spans="1:3" x14ac:dyDescent="0.25">
      <c r="A186" t="str">
        <f>'Element Specifications'!A54</f>
        <v>Medical_Claims_Header</v>
      </c>
      <c r="B186" t="str">
        <f>'Element Specifications'!C54</f>
        <v>Dental_Flag</v>
      </c>
      <c r="C186" s="38">
        <f>'Element Specifications'!G54</f>
        <v>0</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f>'Element Specifications'!G93</f>
        <v>0</v>
      </c>
    </row>
    <row r="196" spans="1:3" x14ac:dyDescent="0.25">
      <c r="A196" t="str">
        <f>'Element Specifications'!A94</f>
        <v>Medical_Claims_Line</v>
      </c>
      <c r="B196" t="str">
        <f>'Element Specifications'!C94</f>
        <v>Plan_Paid_Amt</v>
      </c>
      <c r="C196" s="38">
        <f>'Element Specifications'!G94</f>
        <v>0</v>
      </c>
    </row>
    <row r="197" spans="1:3" x14ac:dyDescent="0.25">
      <c r="A197" t="str">
        <f>'Element Specifications'!A95</f>
        <v>Medical_Claims_Line</v>
      </c>
      <c r="B197" t="str">
        <f>'Element Specifications'!C95</f>
        <v>Prepaid_Amt</v>
      </c>
      <c r="C197" s="38">
        <f>'Element Specifications'!G95</f>
        <v>0</v>
      </c>
    </row>
    <row r="198" spans="1:3" x14ac:dyDescent="0.25">
      <c r="A198" t="str">
        <f>'Element Specifications'!A78</f>
        <v>Medical_Claims_Line</v>
      </c>
      <c r="B198" t="str">
        <f>'Element Specifications'!C78</f>
        <v>Revenue_Cd</v>
      </c>
      <c r="C198" s="38">
        <f>'Element Specifications'!G78</f>
        <v>0</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f>'Element Specifications'!G105</f>
        <v>0</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f>'Element Specifications'!G98</f>
        <v>0</v>
      </c>
    </row>
    <row r="212" spans="1:3" x14ac:dyDescent="0.25">
      <c r="A212" t="str">
        <f>'Element Specifications'!A87</f>
        <v>Medical_Claims_Line</v>
      </c>
      <c r="B212" t="str">
        <f>'Element Specifications'!C87</f>
        <v>Charge_Amt</v>
      </c>
      <c r="C212" s="38">
        <f>'Element Specifications'!G87</f>
        <v>0</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f>'Element Specifications'!G103</f>
        <v>0</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f>'Element Specifications'!G100</f>
        <v>0</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f>'Element Specifications'!G229</f>
        <v>0</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f>'Element Specifications'!G225</f>
        <v>0</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f>'Element Specifications'!G235</f>
        <v>0</v>
      </c>
    </row>
    <row r="247" spans="1:3" x14ac:dyDescent="0.25">
      <c r="A247" t="str">
        <f>'Element Specifications'!A227</f>
        <v>Member</v>
      </c>
      <c r="B247" t="str">
        <f>'Element Specifications'!C227</f>
        <v>Member_Zip_Cd</v>
      </c>
      <c r="C247" s="38">
        <f>'Element Specifications'!G227</f>
        <v>0</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f>'Element Specifications'!G238</f>
        <v>0</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f>'Element Specifications'!G249</f>
        <v>0</v>
      </c>
    </row>
    <row r="264" spans="1:3" x14ac:dyDescent="0.25">
      <c r="A264" t="str">
        <f>'Element Specifications'!A246</f>
        <v>Member_Composite</v>
      </c>
      <c r="B264" t="str">
        <f>'Element Specifications'!C246</f>
        <v>Member_State_Cd</v>
      </c>
      <c r="C264" s="38">
        <f>'Element Specifications'!G246</f>
        <v>0</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f>'Element Specifications'!G247</f>
        <v>0</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f>'Element Specifications'!G210</f>
        <v>0</v>
      </c>
    </row>
    <row r="273" spans="1:3" x14ac:dyDescent="0.25">
      <c r="A273" t="str">
        <f>'Element Specifications'!A211</f>
        <v>Member_Eligibility</v>
      </c>
      <c r="B273" t="str">
        <f>'Element Specifications'!C211</f>
        <v>Exchange_Offering</v>
      </c>
      <c r="C273" s="38">
        <f>'Element Specifications'!G211</f>
        <v>0</v>
      </c>
    </row>
    <row r="274" spans="1:3" x14ac:dyDescent="0.25">
      <c r="A274" t="str">
        <f>'Element Specifications'!A212</f>
        <v>Member_Eligibility</v>
      </c>
      <c r="B274" t="str">
        <f>'Element Specifications'!C212</f>
        <v>Grandfather_Status</v>
      </c>
      <c r="C274" s="38">
        <f>'Element Specifications'!G212</f>
        <v>0</v>
      </c>
    </row>
    <row r="275" spans="1:3" x14ac:dyDescent="0.25">
      <c r="A275" t="str">
        <f>'Element Specifications'!A213</f>
        <v>Member_Eligibility</v>
      </c>
      <c r="B275" t="str">
        <f>'Element Specifications'!C213</f>
        <v>Group_Size</v>
      </c>
      <c r="C275" s="38">
        <f>'Element Specifications'!G213</f>
        <v>0</v>
      </c>
    </row>
    <row r="276" spans="1:3" x14ac:dyDescent="0.25">
      <c r="A276" t="str">
        <f>'Element Specifications'!A214</f>
        <v>Member_Eligibility</v>
      </c>
      <c r="B276" t="str">
        <f>'Element Specifications'!C214</f>
        <v>High_Deductible_Health_Savings_Account_Plan</v>
      </c>
      <c r="C276" s="38">
        <f>'Element Specifications'!G214</f>
        <v>0</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f>'Element Specifications'!G215</f>
        <v>0</v>
      </c>
    </row>
    <row r="280" spans="1:3" x14ac:dyDescent="0.25">
      <c r="A280" t="str">
        <f>'Element Specifications'!A216</f>
        <v>Member_Eligibility</v>
      </c>
      <c r="B280" t="str">
        <f>'Element Specifications'!C216</f>
        <v>Metallic_Value_Desc</v>
      </c>
      <c r="C280" s="38">
        <f>'Element Specifications'!G216</f>
        <v>0</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f>'Element Specifications'!G207</f>
        <v>0</v>
      </c>
    </row>
    <row r="290" spans="1:3" x14ac:dyDescent="0.25">
      <c r="A290" t="str">
        <f>'Element Specifications'!A208</f>
        <v>Member_Eligibility</v>
      </c>
      <c r="B290" t="str">
        <f>'Element Specifications'!C208</f>
        <v>Primary_Insurance_Ind</v>
      </c>
      <c r="C290" s="38">
        <f>'Element Specifications'!G208</f>
        <v>0</v>
      </c>
    </row>
    <row r="291" spans="1:3" x14ac:dyDescent="0.25">
      <c r="A291" t="str">
        <f>'Element Specifications'!A217</f>
        <v>Member_Eligibility</v>
      </c>
      <c r="B291" t="str">
        <f>'Element Specifications'!C217</f>
        <v>Risk_Basis</v>
      </c>
      <c r="C291" s="38">
        <f>'Element Specifications'!G217</f>
        <v>0</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t="str">
        <f>'Element Specifications'!G279</f>
        <v>X</v>
      </c>
    </row>
    <row r="296" spans="1:3" x14ac:dyDescent="0.25">
      <c r="A296" t="str">
        <f>'Element Specifications'!A280</f>
        <v>Pharmacy_Claims_Header</v>
      </c>
      <c r="B296" t="str">
        <f>'Element Specifications'!C280</f>
        <v>Charge_Amt</v>
      </c>
      <c r="C296" s="38">
        <f>'Element Specifications'!G280</f>
        <v>0</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f>'Element Specifications'!G292</f>
        <v>0</v>
      </c>
    </row>
    <row r="301" spans="1:3" x14ac:dyDescent="0.25">
      <c r="A301" t="str">
        <f>'Element Specifications'!A281</f>
        <v>Pharmacy_Claims_Header</v>
      </c>
      <c r="B301" t="str">
        <f>'Element Specifications'!C281</f>
        <v>Coinsurance_Amt</v>
      </c>
      <c r="C301" s="38" t="str">
        <f>'Element Specifications'!G281</f>
        <v>X</v>
      </c>
    </row>
    <row r="302" spans="1:3" x14ac:dyDescent="0.25">
      <c r="A302" t="str">
        <f>'Element Specifications'!A282</f>
        <v>Pharmacy_Claims_Header</v>
      </c>
      <c r="B302" t="str">
        <f>'Element Specifications'!C282</f>
        <v>Copay_Amt</v>
      </c>
      <c r="C302" s="38" t="str">
        <f>'Element Specifications'!G282</f>
        <v>X</v>
      </c>
    </row>
    <row r="303" spans="1:3" x14ac:dyDescent="0.25">
      <c r="A303" t="str">
        <f>'Element Specifications'!A283</f>
        <v>Pharmacy_Claims_Header</v>
      </c>
      <c r="B303" t="str">
        <f>'Element Specifications'!C283</f>
        <v>Deductible_Amt</v>
      </c>
      <c r="C303" s="38" t="str">
        <f>'Element Specifications'!G283</f>
        <v>X</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t="str">
        <f>'Element Specifications'!G297</f>
        <v>X</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f>'Element Specifications'!G299</f>
        <v>0</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t="str">
        <f>'Element Specifications'!G284</f>
        <v>X</v>
      </c>
    </row>
    <row r="314" spans="1:3" x14ac:dyDescent="0.25">
      <c r="A314" t="str">
        <f>'Element Specifications'!A275</f>
        <v>Pharmacy_Claims_Header</v>
      </c>
      <c r="B314" t="str">
        <f>'Element Specifications'!C275</f>
        <v>Paid_Dt</v>
      </c>
      <c r="C314" s="38">
        <f>'Element Specifications'!G275</f>
        <v>0</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f>'Element Specifications'!G300</f>
        <v>0</v>
      </c>
    </row>
    <row r="319" spans="1:3" x14ac:dyDescent="0.25">
      <c r="A319" t="str">
        <f>'Element Specifications'!A301</f>
        <v>Pharmacy_Claims_Header</v>
      </c>
      <c r="B319" t="str">
        <f>'Element Specifications'!C301</f>
        <v>Pharmacy_ID</v>
      </c>
      <c r="C319" s="38">
        <f>'Element Specifications'!G301</f>
        <v>0</v>
      </c>
    </row>
    <row r="320" spans="1:3" x14ac:dyDescent="0.25">
      <c r="A320" t="str">
        <f>'Element Specifications'!A285</f>
        <v>Pharmacy_Claims_Header</v>
      </c>
      <c r="B320" t="str">
        <f>'Element Specifications'!C285</f>
        <v>Plan_Paid_Amt</v>
      </c>
      <c r="C320" s="38">
        <f>'Element Specifications'!G285</f>
        <v>0</v>
      </c>
    </row>
    <row r="321" spans="1:3" x14ac:dyDescent="0.25">
      <c r="A321" t="str">
        <f>'Element Specifications'!A286</f>
        <v>Pharmacy_Claims_Header</v>
      </c>
      <c r="B321" t="str">
        <f>'Element Specifications'!C286</f>
        <v>Postage_Claim_Amt</v>
      </c>
      <c r="C321" s="38">
        <f>'Element Specifications'!G286</f>
        <v>0</v>
      </c>
    </row>
    <row r="322" spans="1:3" x14ac:dyDescent="0.25">
      <c r="A322" t="str">
        <f>'Element Specifications'!A267</f>
        <v>Pharmacy_Claims_Header</v>
      </c>
      <c r="B322" t="str">
        <f>'Element Specifications'!C267</f>
        <v>Rx_Fill_Date_First</v>
      </c>
      <c r="C322" s="38" t="str">
        <f>'Element Specifications'!G267</f>
        <v>X</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t="str">
        <f>'Element Specifications'!G271</f>
        <v>X</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f>'Element Specifications'!G311</f>
        <v>0</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t="str">
        <f>'Element Specifications'!G312</f>
        <v>X</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t="str">
        <f>'Element Specifications'!G313</f>
        <v>X</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t="str">
        <f>'Element Specifications'!G314</f>
        <v>X</v>
      </c>
    </row>
    <row r="338" spans="1:3" x14ac:dyDescent="0.25">
      <c r="A338" t="str">
        <f>'Element Specifications'!A327</f>
        <v>Pharmacy_Claims_Line</v>
      </c>
      <c r="B338" t="str">
        <f>'Element Specifications'!C327</f>
        <v>Dispensed_As_Written_Cd</v>
      </c>
      <c r="C338" s="38">
        <f>'Element Specifications'!G327</f>
        <v>0</v>
      </c>
    </row>
    <row r="339" spans="1:3" x14ac:dyDescent="0.25">
      <c r="A339" t="str">
        <f>'Element Specifications'!A315</f>
        <v>Pharmacy_Claims_Line</v>
      </c>
      <c r="B339" t="str">
        <f>'Element Specifications'!C315</f>
        <v>Dispensing_Fee_Amt</v>
      </c>
      <c r="C339" s="38">
        <f>'Element Specifications'!G315</f>
        <v>0</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tr">
        <f>'Element Specifications'!G307</f>
        <v>X</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f>'Element Specifications'!G316</f>
        <v>0</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t="str">
        <f>'Element Specifications'!G317</f>
        <v>X</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f>'Element Specifications'!G318</f>
        <v>0</v>
      </c>
    </row>
    <row r="353" spans="1:3" x14ac:dyDescent="0.25">
      <c r="A353" t="str">
        <f>'Element Specifications'!A331</f>
        <v>Pharmacy_Claims_Line</v>
      </c>
      <c r="B353" t="str">
        <f>'Element Specifications'!C331</f>
        <v>Quantity_Dispensed</v>
      </c>
      <c r="C353" s="38">
        <f>'Element Specifications'!G331</f>
        <v>0</v>
      </c>
    </row>
    <row r="354" spans="1:3" x14ac:dyDescent="0.25">
      <c r="A354" t="str">
        <f>'Element Specifications'!A332</f>
        <v>Pharmacy_Claims_Line</v>
      </c>
      <c r="B354" t="str">
        <f>'Element Specifications'!C332</f>
        <v>Refill_Ind</v>
      </c>
      <c r="C354" s="38">
        <f>'Element Specifications'!G332</f>
        <v>0</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f>'Element Specifications'!G130</f>
        <v>0</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f>'Element Specifications'!G142</f>
        <v>0</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f>'Element Specifications'!G144</f>
        <v>0</v>
      </c>
    </row>
    <row r="371" spans="1:3" x14ac:dyDescent="0.25">
      <c r="A371" t="str">
        <f>'Element Specifications'!A145</f>
        <v>Provider_Composite</v>
      </c>
      <c r="B371" t="str">
        <f>'Element Specifications'!C145</f>
        <v>Organization_Nm_Clean</v>
      </c>
      <c r="C371" s="38">
        <f>'Element Specifications'!G145</f>
        <v>0</v>
      </c>
    </row>
    <row r="372" spans="1:3" x14ac:dyDescent="0.25">
      <c r="A372" t="str">
        <f>'Element Specifications'!A146</f>
        <v>Provider_Composite</v>
      </c>
      <c r="B372" t="str">
        <f>'Element Specifications'!C146</f>
        <v>Organization_Other_Nm</v>
      </c>
      <c r="C372" s="38">
        <f>'Element Specifications'!G146</f>
        <v>0</v>
      </c>
    </row>
    <row r="373" spans="1:3" x14ac:dyDescent="0.25">
      <c r="A373" t="str">
        <f>'Element Specifications'!A147</f>
        <v>Provider_Composite</v>
      </c>
      <c r="B373" t="str">
        <f>'Element Specifications'!C147</f>
        <v>Organization_Other_Nm_Clean</v>
      </c>
      <c r="C373" s="38">
        <f>'Element Specifications'!G147</f>
        <v>0</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f>'Element Specifications'!G149</f>
        <v>0</v>
      </c>
    </row>
    <row r="376" spans="1:3" x14ac:dyDescent="0.25">
      <c r="A376" t="str">
        <f>'Element Specifications'!A150</f>
        <v>Provider_Composite</v>
      </c>
      <c r="B376" t="str">
        <f>'Element Specifications'!C150</f>
        <v>Other_Last_Nm</v>
      </c>
      <c r="C376" s="38">
        <f>'Element Specifications'!G150</f>
        <v>0</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f>'Element Specifications'!G156</f>
        <v>0</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f>'Element Specifications'!G159</f>
        <v>0</v>
      </c>
    </row>
    <row r="387" spans="1:3" x14ac:dyDescent="0.25">
      <c r="A387" t="str">
        <f>'Element Specifications'!A160</f>
        <v>Provider_Composite</v>
      </c>
      <c r="B387" t="str">
        <f>'Element Specifications'!C160</f>
        <v>Provider_Last_Nm</v>
      </c>
      <c r="C387" s="38">
        <f>'Element Specifications'!G160</f>
        <v>0</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f>'Element Specifications'!G163</f>
        <v>0</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f>'Element Specifications'!G174</f>
        <v>0</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f>'Element Specifications'!G182</f>
        <v>0</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f>'Element Specifications'!G172</f>
        <v>0</v>
      </c>
    </row>
    <row r="406" spans="1:3" x14ac:dyDescent="0.25">
      <c r="A406" t="str">
        <f>'Element Specifications'!A178</f>
        <v>Provider_Composite_Address</v>
      </c>
      <c r="B406" t="str">
        <f>'Element Specifications'!C178</f>
        <v>State</v>
      </c>
      <c r="C406" s="38">
        <f>'Element Specifications'!G178</f>
        <v>0</v>
      </c>
    </row>
    <row r="407" spans="1:3" x14ac:dyDescent="0.25">
      <c r="A407" t="str">
        <f>'Element Specifications'!A181</f>
        <v>Provider_Composite_Address</v>
      </c>
      <c r="B407" t="str">
        <f>'Element Specifications'!C181</f>
        <v>URF_Designation</v>
      </c>
      <c r="C407" s="38">
        <f>'Element Specifications'!G181</f>
        <v>0</v>
      </c>
    </row>
    <row r="408" spans="1:3" x14ac:dyDescent="0.25">
      <c r="A408" t="str">
        <f>'Element Specifications'!A179</f>
        <v>Provider_Composite_Address</v>
      </c>
      <c r="B408" t="str">
        <f>'Element Specifications'!C179</f>
        <v>Zip_Cd</v>
      </c>
      <c r="C408" s="38">
        <f>'Element Specifications'!G179</f>
        <v>0</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f>'Element Specifications'!G183</f>
        <v>0</v>
      </c>
    </row>
    <row r="411" spans="1:3" x14ac:dyDescent="0.25">
      <c r="A411" t="str">
        <f>'Element Specifications'!A184</f>
        <v>Provider_Composite_to_Provider_Composite_Address_Crosswalk</v>
      </c>
      <c r="B411" t="str">
        <f>'Element Specifications'!C184</f>
        <v>Provider_Composite_ID</v>
      </c>
      <c r="C411" s="38">
        <f>'Element Specifications'!G184</f>
        <v>0</v>
      </c>
    </row>
    <row r="412" spans="1:3" x14ac:dyDescent="0.25">
      <c r="A412" t="str">
        <f>'Value Add Groupers'!B3</f>
        <v>Diagnosis_Related_Groups_DRG</v>
      </c>
      <c r="B412" t="str">
        <f>'Value Add Groupers'!D3</f>
        <v>Claim_ID</v>
      </c>
      <c r="C412" s="38">
        <f>'Value Add Groupers'!G3</f>
        <v>0</v>
      </c>
    </row>
    <row r="413" spans="1:3" x14ac:dyDescent="0.25">
      <c r="A413" t="str">
        <f>'Value Add Groupers'!B4</f>
        <v>Diagnosis_Related_Groups_DRG</v>
      </c>
      <c r="B413" t="str">
        <f>'Value Add Groupers'!D4</f>
        <v>MS_MDC_Cd</v>
      </c>
      <c r="C413" s="38">
        <f>'Value Add Groupers'!G4</f>
        <v>0</v>
      </c>
    </row>
    <row r="414" spans="1:3" x14ac:dyDescent="0.25">
      <c r="A414" t="str">
        <f>'Value Add Groupers'!B5</f>
        <v>Diagnosis_Related_Groups_DRG</v>
      </c>
      <c r="B414" t="str">
        <f>'Value Add Groupers'!D5</f>
        <v>MSDRG_Cd</v>
      </c>
      <c r="C414" s="38">
        <f>'Value Add Groupers'!G5</f>
        <v>0</v>
      </c>
    </row>
    <row r="415" spans="1:3" x14ac:dyDescent="0.25">
      <c r="A415" t="str">
        <f>'Value Add Groupers'!B7</f>
        <v>Diagnosis_Related_Groups_DRG</v>
      </c>
      <c r="B415" t="str">
        <f>'Value Add Groupers'!D7</f>
        <v>Service_Cd</v>
      </c>
      <c r="C415" s="38">
        <f>'Value Add Groupers'!G7</f>
        <v>0</v>
      </c>
    </row>
    <row r="416" spans="1:3" x14ac:dyDescent="0.25">
      <c r="A416" t="str">
        <f>'Value Add Groupers'!B8</f>
        <v>Diagnosis_Related_Groups_DRG</v>
      </c>
      <c r="B416" t="str">
        <f>'Value Add Groupers'!D8</f>
        <v>APRDRG_Version</v>
      </c>
      <c r="C416" s="38">
        <f>'Value Add Groupers'!G8</f>
        <v>0</v>
      </c>
    </row>
    <row r="417" spans="1:3" x14ac:dyDescent="0.25">
      <c r="A417" t="str">
        <f>'Value Add Groupers'!B9</f>
        <v>Diagnosis_Related_Groups_DRG</v>
      </c>
      <c r="B417" t="str">
        <f>'Value Add Groupers'!D9</f>
        <v>APRDRG_CD</v>
      </c>
      <c r="C417" s="38">
        <f>'Value Add Groupers'!G9</f>
        <v>0</v>
      </c>
    </row>
    <row r="418" spans="1:3" x14ac:dyDescent="0.25">
      <c r="A418" t="str">
        <f>'Value Add Groupers'!B10</f>
        <v>Diagnosis_Related_Groups_DRG</v>
      </c>
      <c r="B418" t="str">
        <f>'Value Add Groupers'!D10</f>
        <v>APR_MDC_CD</v>
      </c>
      <c r="C418" s="38">
        <f>'Value Add Groupers'!G10</f>
        <v>0</v>
      </c>
    </row>
    <row r="419" spans="1:3" x14ac:dyDescent="0.25">
      <c r="A419" t="str">
        <f>'Value Add Groupers'!B11</f>
        <v>Diagnosis_Related_Groups_DRG</v>
      </c>
      <c r="B419" t="str">
        <f>'Value Add Groupers'!D11</f>
        <v>APR_Medical_Surgical_Drg_Flag</v>
      </c>
      <c r="C419" s="38">
        <f>'Value Add Groupers'!G11</f>
        <v>0</v>
      </c>
    </row>
    <row r="420" spans="1:3" x14ac:dyDescent="0.25">
      <c r="A420" t="str">
        <f>'Value Add Groupers'!B12</f>
        <v>Diagnosis_Related_Groups_DRG</v>
      </c>
      <c r="B420" t="str">
        <f>'Value Add Groupers'!D12</f>
        <v>APR_Severity</v>
      </c>
      <c r="C420" s="38">
        <f>'Value Add Groupers'!G12</f>
        <v>0</v>
      </c>
    </row>
    <row r="421" spans="1:3" x14ac:dyDescent="0.2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2024-09-18T20:42:47Z</dcterms:modified>
</cp:coreProperties>
</file>